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45" windowWidth="28455" windowHeight="12000"/>
  </bookViews>
  <sheets>
    <sheet name="Изменения  стройка 02.12)" sheetId="1" r:id="rId1"/>
  </sheets>
  <definedNames>
    <definedName name="Print_Titles" localSheetId="0">'Изменения  стройка 02.12)'!$6:$9</definedName>
    <definedName name="вяжущие" localSheetId="0">#REF!</definedName>
    <definedName name="вяжущие">#REF!</definedName>
    <definedName name="вяжущие_по" localSheetId="0">#REF!</definedName>
    <definedName name="вяжущие_по">#REF!</definedName>
    <definedName name="вяжущие_ср" localSheetId="0">#REF!</definedName>
    <definedName name="вяжущие_ср">#REF!</definedName>
    <definedName name="_xlnm.Print_Titles" localSheetId="0">'Изменения  стройка 02.12)'!$6:$9</definedName>
    <definedName name="извенения" localSheetId="0">#REF!</definedName>
    <definedName name="извенения">#REF!</definedName>
    <definedName name="лист5" localSheetId="0">#REF!</definedName>
    <definedName name="лист5">#REF!</definedName>
    <definedName name="нов" localSheetId="0">#REF!</definedName>
    <definedName name="нов">#REF!</definedName>
    <definedName name="о" localSheetId="0">#REF!</definedName>
    <definedName name="о">#REF!</definedName>
    <definedName name="ооо" localSheetId="0">#REF!</definedName>
    <definedName name="ооо">#REF!</definedName>
    <definedName name="стройка" localSheetId="0">#REF!</definedName>
    <definedName name="стройка">#REF!</definedName>
    <definedName name="щебень" localSheetId="0">#REF!</definedName>
    <definedName name="щебень">#REF!</definedName>
    <definedName name="щебень_по" localSheetId="0">#REF!</definedName>
    <definedName name="щебень_по">#REF!</definedName>
    <definedName name="щебень_ср" localSheetId="0">#REF!</definedName>
    <definedName name="щебень_ср">#REF!</definedName>
  </definedNames>
  <calcPr calcId="124519"/>
</workbook>
</file>

<file path=xl/calcChain.xml><?xml version="1.0" encoding="utf-8"?>
<calcChain xmlns="http://schemas.openxmlformats.org/spreadsheetml/2006/main">
  <c r="G84" i="1"/>
  <c r="E84" s="1"/>
  <c r="C84"/>
  <c r="P82"/>
  <c r="E82" s="1"/>
  <c r="C82"/>
  <c r="G81"/>
  <c r="E81"/>
  <c r="C81"/>
  <c r="G80"/>
  <c r="E80" s="1"/>
  <c r="C80"/>
  <c r="G78"/>
  <c r="E78"/>
  <c r="C78"/>
  <c r="G76"/>
  <c r="E76" s="1"/>
  <c r="C76"/>
  <c r="G74"/>
  <c r="E74"/>
  <c r="C74"/>
  <c r="K72"/>
  <c r="E72" s="1"/>
  <c r="C72"/>
  <c r="G71"/>
  <c r="E71"/>
  <c r="C71"/>
  <c r="E69"/>
  <c r="C69"/>
  <c r="E67"/>
  <c r="C67"/>
  <c r="K65"/>
  <c r="E65" s="1"/>
  <c r="C65"/>
  <c r="G64"/>
  <c r="E64"/>
  <c r="C64"/>
  <c r="K62"/>
  <c r="K56" s="1"/>
  <c r="C62"/>
  <c r="G61"/>
  <c r="E61"/>
  <c r="C61"/>
  <c r="G60"/>
  <c r="E60" s="1"/>
  <c r="C60"/>
  <c r="C56" s="1"/>
  <c r="E58"/>
  <c r="C58"/>
  <c r="S56"/>
  <c r="R56"/>
  <c r="P56"/>
  <c r="O56"/>
  <c r="N56"/>
  <c r="M56"/>
  <c r="L56"/>
  <c r="J56"/>
  <c r="I56"/>
  <c r="H56"/>
  <c r="G56"/>
  <c r="F56"/>
  <c r="E53"/>
  <c r="C53"/>
  <c r="E51"/>
  <c r="C51"/>
  <c r="K48"/>
  <c r="E48"/>
  <c r="C48"/>
  <c r="K47"/>
  <c r="E47"/>
  <c r="C47"/>
  <c r="K46"/>
  <c r="E46" s="1"/>
  <c r="E41"/>
  <c r="K39"/>
  <c r="E39"/>
  <c r="C39"/>
  <c r="G38"/>
  <c r="E38"/>
  <c r="P37"/>
  <c r="E37" s="1"/>
  <c r="C37"/>
  <c r="P36"/>
  <c r="E36"/>
  <c r="C36"/>
  <c r="E34"/>
  <c r="C34"/>
  <c r="E33"/>
  <c r="C33"/>
  <c r="E32"/>
  <c r="C32"/>
  <c r="E31"/>
  <c r="C31"/>
  <c r="E30"/>
  <c r="C30"/>
  <c r="E29"/>
  <c r="C29"/>
  <c r="E28"/>
  <c r="C28"/>
  <c r="E27"/>
  <c r="C27"/>
  <c r="K26"/>
  <c r="E26"/>
  <c r="C26"/>
  <c r="K25"/>
  <c r="E25"/>
  <c r="C25"/>
  <c r="K24"/>
  <c r="E24" s="1"/>
  <c r="C24"/>
  <c r="K23"/>
  <c r="E23"/>
  <c r="C23"/>
  <c r="K22"/>
  <c r="E22"/>
  <c r="C22"/>
  <c r="K21"/>
  <c r="E21"/>
  <c r="C21"/>
  <c r="K20"/>
  <c r="E20" s="1"/>
  <c r="G20"/>
  <c r="C20"/>
  <c r="P18"/>
  <c r="E18" s="1"/>
  <c r="G17"/>
  <c r="E17"/>
  <c r="E12" s="1"/>
  <c r="S12"/>
  <c r="R12"/>
  <c r="Q12"/>
  <c r="E14" s="1"/>
  <c r="P12"/>
  <c r="N12"/>
  <c r="M12"/>
  <c r="L12"/>
  <c r="I12"/>
  <c r="E15" s="1"/>
  <c r="H12"/>
  <c r="E13" s="1"/>
  <c r="G12"/>
  <c r="D12"/>
  <c r="C12"/>
  <c r="E56" l="1"/>
  <c r="E62"/>
  <c r="K12"/>
</calcChain>
</file>

<file path=xl/sharedStrings.xml><?xml version="1.0" encoding="utf-8"?>
<sst xmlns="http://schemas.openxmlformats.org/spreadsheetml/2006/main" count="129" uniqueCount="106">
  <si>
    <t>Приложение                                                                                                       к постановлению Правительства Белгородской области                                                            от «______»_____________ 2024 г.                                                №_______</t>
  </si>
  <si>
    <t>Пообъектный перечень</t>
  </si>
  <si>
    <t xml:space="preserve"> строительства (реконструкции) автомобильных дорог и строительства сетей наружного освещения вдоль автомобильных дорог в Белгородской области                                                                                                                                                         на 2024 - 2026 годы</t>
  </si>
  <si>
    <t>№ п/п</t>
  </si>
  <si>
    <t>Наименование муниципальных районов, городских  и муниципальных округов, объектов</t>
  </si>
  <si>
    <t xml:space="preserve">ВСЕГО                                                                               </t>
  </si>
  <si>
    <t xml:space="preserve">2024 год.                                                                                                                        Предварительные объемы финансирования </t>
  </si>
  <si>
    <t xml:space="preserve">2025 год.                                                                                                                         Предварительные объемы финансирования </t>
  </si>
  <si>
    <t xml:space="preserve">2026 год.                                                                                                                         Предварительные объемы финансирования </t>
  </si>
  <si>
    <t>Протяжен-ность</t>
  </si>
  <si>
    <t>Стоимость</t>
  </si>
  <si>
    <t xml:space="preserve">Всего объём финансирования </t>
  </si>
  <si>
    <t>В том числе</t>
  </si>
  <si>
    <t xml:space="preserve">В том числе </t>
  </si>
  <si>
    <t>км</t>
  </si>
  <si>
    <t>п.м</t>
  </si>
  <si>
    <t>тыс. руб.</t>
  </si>
  <si>
    <t>км/п.м</t>
  </si>
  <si>
    <t>областной бюджет</t>
  </si>
  <si>
    <t>муниципаль-ный бюджет</t>
  </si>
  <si>
    <t xml:space="preserve">федеральный бюджет </t>
  </si>
  <si>
    <t>федеральный бюджет</t>
  </si>
  <si>
    <t>I</t>
  </si>
  <si>
    <t>Строительство (реконструкция) автомобильных дорог</t>
  </si>
  <si>
    <t xml:space="preserve">Построено (реконструировано) автомобильных дорог </t>
  </si>
  <si>
    <t>ВСЕГО, в том числе</t>
  </si>
  <si>
    <t>0,4/13,75</t>
  </si>
  <si>
    <t>31,737/24,72</t>
  </si>
  <si>
    <t>23,92/50,26</t>
  </si>
  <si>
    <t>средства областного бюджета</t>
  </si>
  <si>
    <t>средства федерального бюджета</t>
  </si>
  <si>
    <t>муниципального бюджета</t>
  </si>
  <si>
    <t>Алексеевский муниципальный округ</t>
  </si>
  <si>
    <t xml:space="preserve">Реконструкция мостового перехода через реку Черная Калитва                              на  км 0+250 автодороги «Белгород - Новый Оскол - Советское» - Калитва - Николаевка </t>
  </si>
  <si>
    <t xml:space="preserve"> - / 13,75</t>
  </si>
  <si>
    <t>Реконструкция мостового перехода через реку Черная Калитва                              на  км 0+140 автодороги «Белгород - Новый Оскол - Советское» - Калитва - Шапорево</t>
  </si>
  <si>
    <t>/105,6</t>
  </si>
  <si>
    <t>Белгородский район</t>
  </si>
  <si>
    <t>Реконструкция автомобильной дороги «Спутник - улица Сумская - улица Чичерина - Ротонда» (проспект Богдана Хмельницкого)                             в Белгородском районе  (1-й этап )</t>
  </si>
  <si>
    <t>Строительство автомобильных дорог  в микрорайоне ИЖС «Майский - 80»  п. Майский (вторая очередь строительства)</t>
  </si>
  <si>
    <t>Строительство автомобильных дорог          в микрорайоне ИЖС «Пушкарное - 78» (вторая очередь строительства)</t>
  </si>
  <si>
    <t xml:space="preserve">Строительство автомобильных дорог              в микрорайоне ИЖС «Крутой лог - 24»   </t>
  </si>
  <si>
    <t xml:space="preserve">Строительство автомобильных дорог в микрорайоне ИЖС «Крутой Лог-24» 
</t>
  </si>
  <si>
    <t>Город Белгород</t>
  </si>
  <si>
    <t>город Белгород</t>
  </si>
  <si>
    <t>Строительство транспортной развязки на  км 1 + 200 автомобильной дороги                          ул. Красноармейская -                                      мк. Югозападный - 2 в г. Белгороде</t>
  </si>
  <si>
    <t>Строительство автомобильной дороги  в микрорайоне «Новая жизнь» (четвертая очередь строительства)      в городе Белгороде</t>
  </si>
  <si>
    <t>Строительство проезда к жилой застройке по ул. Славянская</t>
  </si>
  <si>
    <t>Грайворонский муниципальный округ</t>
  </si>
  <si>
    <t>Реконструкция моста через реку Лозовая на км 1+500 автодороги Головчино - Антоновка</t>
  </si>
  <si>
    <t>/ 50,26</t>
  </si>
  <si>
    <t>Красногвардейский район</t>
  </si>
  <si>
    <t>Прохоровский район</t>
  </si>
  <si>
    <t>Ракитянский район</t>
  </si>
  <si>
    <t>Ровеньский район</t>
  </si>
  <si>
    <t>Реконструкция мостового перехода через реку Лозовая  на км 0+900 автодороги «Подъезд к селу Лозная»                                                                                 в Ровеньском районе</t>
  </si>
  <si>
    <t xml:space="preserve"> / 24,72</t>
  </si>
  <si>
    <t>п. Ровеньки, МКР «Спортивный»</t>
  </si>
  <si>
    <t>п. Ровеньки, МКР «Прозрачный»</t>
  </si>
  <si>
    <t>Старооскольский городской округ</t>
  </si>
  <si>
    <t>Чернянский район</t>
  </si>
  <si>
    <t>Строительство автодороги Волково - Копцево   в Губкинском городском округе и в Чернянском районе</t>
  </si>
  <si>
    <t>Яковлевский муниципальный округ</t>
  </si>
  <si>
    <t>Строительство автодороги между                     с. Казачье Прохоровского района                   и с. Верхний Ольшанец Яковлевского городского округа</t>
  </si>
  <si>
    <t>II.</t>
  </si>
  <si>
    <t xml:space="preserve">Строительство сетей наружного освещения вдоль автомобильных дорог                                                                                       </t>
  </si>
  <si>
    <t>ВСЕГО средства областного бюджета</t>
  </si>
  <si>
    <t>Власов - Папушин, км 0+000 -                 км 2+800 (Власов, Папушин)</t>
  </si>
  <si>
    <t>Белгород - Никольское - «Крым» - Ясные Зори - Архангельское,                 км 2+700 - 5+600 (Таврово)</t>
  </si>
  <si>
    <t xml:space="preserve">Белгород - Никольское - «Крым» - Ясные Зори - Архангельское,                                      км 12+400 - км 16+800                                                                             </t>
  </si>
  <si>
    <t>Бессоновка - Солохи - Стригуны,           км 0+000 - км 0+500;   км 2+800 -             км 3+500; км 6+800 - км 12+400  (Бессоновка, Орловка, Солохи)</t>
  </si>
  <si>
    <t>Борисовский район</t>
  </si>
  <si>
    <t>Борисовка - Хотмыжск - Никитское - Русская Березовка, км 0+000 - км 6+300 (п. Борисовка - с. Беленькое)</t>
  </si>
  <si>
    <t>Бессоновка - Солохи - Стригуны,                       км 12+400 - км 15+400; км 22+900 -             км 23+800 (Новоалександровка, Стригуны)</t>
  </si>
  <si>
    <t>Валуйский муниципальный округ</t>
  </si>
  <si>
    <t xml:space="preserve"> </t>
  </si>
  <si>
    <r>
      <t>«Уразово - Борки - Новопетровка - Вериговка» - Кукуевка - Долгое,                   км 4+100 - км 6+700; км 8+200 -                 км 8+800</t>
    </r>
    <r>
      <rPr>
        <sz val="26"/>
        <color theme="1"/>
        <rFont val="Times New Roman"/>
        <family val="1"/>
        <charset val="204"/>
      </rPr>
      <t xml:space="preserve">  (Кукуевка, Долгое)</t>
    </r>
  </si>
  <si>
    <t>Губкинский городской округ</t>
  </si>
  <si>
    <t>«Короча - Губкин - граница Курской области» - Ольховатка, км 0+400 -                                             км 3+000 (Ольховатка)</t>
  </si>
  <si>
    <t>Ивнянский район</t>
  </si>
  <si>
    <t>«Крым» - Ольховатка, км 9+100 -           км 9+600 (Ольховатка)</t>
  </si>
  <si>
    <t>«Крым» - Верхопенье - Ивня»  - Новенькое - Богатое, км 1+900 -             км 5+700; км 11+800 - км 12+800  (Новенькое, Богатое)</t>
  </si>
  <si>
    <t>Корочанский район</t>
  </si>
  <si>
    <t>«Короча - Чернянка - Красное» - Короткое, км 3+900 - км 7+100 (Короткое)</t>
  </si>
  <si>
    <t>«Крым» - Ивня - Ракитное,                           км 46+600 - км 48+400 (Ракитное)</t>
  </si>
  <si>
    <t>Федосеевка - Гидроузел, км 0+000 -               км 3+100 (Федосеевка)</t>
  </si>
  <si>
    <t>«Короча - Чернянка - Красное» - Хитрово - Баклановка,   км 2+900 -                                           км 4+300 (Баклановка)</t>
  </si>
  <si>
    <t>«Объездная поселка Чернянка,            км 0+500 - км 2+200 (Красный Остров)»</t>
  </si>
  <si>
    <t xml:space="preserve">«Старый  Оскол - Чернянка - Новый Оскол» Ездочное - Холки </t>
  </si>
  <si>
    <t>Бутово - Курская Дуга, км 4+100 -                                     км 5+900 (Бутово)</t>
  </si>
  <si>
    <t xml:space="preserve"> Министр                                                                                                                                   автомобильных дорог и транспорта                                                                      Белгородской области</t>
  </si>
  <si>
    <t>С.В. Евтушенко</t>
  </si>
  <si>
    <t xml:space="preserve">         Министр автомобильных дорог  </t>
  </si>
  <si>
    <t xml:space="preserve">     и транспорта Белгородской области</t>
  </si>
  <si>
    <t xml:space="preserve">   С.В. Евтушенко</t>
  </si>
  <si>
    <t>Строительство автомобильных дорог      в микрорайоне ИЖС «Разумное - 81»                                           (третья очередь строительства)</t>
  </si>
  <si>
    <t>Строительство автомобильных дорог     в микрорайоне ИЖС «Новосадовый - 41», ул. Ореховая - ул. Сторожевая</t>
  </si>
  <si>
    <t xml:space="preserve">Строительство автомобильных дорог        в микрорайоне ИЖС Разумное -81(третья очередь)" </t>
  </si>
  <si>
    <t>Строительство автомобильных дорог       в массиве ИЖС «Хохлово - 68»</t>
  </si>
  <si>
    <t xml:space="preserve">Строительство автомобильных дорог         в микрорайоне ИЖС «Комсомольский-50»
 </t>
  </si>
  <si>
    <t xml:space="preserve">Строительство автомобильных дорог       в микрорайоне ИЖС «Крутой Лог-24а» 
</t>
  </si>
  <si>
    <t xml:space="preserve">Строительство автомобильных дорог      в микрорайоне ИЖС «Майский-80 (вторая очередь)» 
</t>
  </si>
  <si>
    <t xml:space="preserve">Строительство автомобильных дорог       в микрорайоне ИЖС «Пушкарное-78 (вторая очередь)» 
</t>
  </si>
  <si>
    <t xml:space="preserve">Строительство автомобильных дорог      в микрорайоне ИЖС «Садовый», с. Драгунское 
</t>
  </si>
  <si>
    <t xml:space="preserve">Строительство автомобильной дороги к школе от  ул. Магистральная в п. Северный </t>
  </si>
  <si>
    <t>Реконструкция подъездной дороги           от ул. Красноармейская до микрорайона   «Юго-Западный -2»        в г.Белгород</t>
  </si>
</sst>
</file>

<file path=xl/styles.xml><?xml version="1.0" encoding="utf-8"?>
<styleSheet xmlns="http://schemas.openxmlformats.org/spreadsheetml/2006/main">
  <numFmts count="6">
    <numFmt numFmtId="43" formatCode="_-* #,##0.00\ _р_._-;\-* #,##0.00\ _р_._-;_-* &quot;-&quot;??\ _р_._-;_-@_-"/>
    <numFmt numFmtId="164" formatCode="0.0"/>
    <numFmt numFmtId="165" formatCode="_-* #,##0.000\ _р_._-;\-* #,##0.000\ _р_._-;_-* &quot;-&quot;??\ _р_._-;_-@_-"/>
    <numFmt numFmtId="166" formatCode="#,##0.0"/>
    <numFmt numFmtId="167" formatCode="0.000"/>
    <numFmt numFmtId="168" formatCode="#,##0.000"/>
  </numFmts>
  <fonts count="25">
    <font>
      <sz val="10"/>
      <color theme="1"/>
      <name val="Arial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0"/>
      <name val="Times New Roman"/>
      <family val="1"/>
      <charset val="204"/>
    </font>
    <font>
      <b/>
      <sz val="26"/>
      <name val="Times New Roman"/>
      <family val="1"/>
      <charset val="204"/>
    </font>
    <font>
      <sz val="10"/>
      <color theme="1"/>
      <name val="Arial"/>
      <family val="2"/>
      <charset val="204"/>
    </font>
    <font>
      <sz val="32"/>
      <name val="Times New Roman"/>
      <family val="1"/>
      <charset val="204"/>
    </font>
    <font>
      <b/>
      <sz val="3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36"/>
      <name val="Times New Roman"/>
      <family val="1"/>
      <charset val="204"/>
    </font>
    <font>
      <sz val="26"/>
      <name val="Times New Roman"/>
      <family val="1"/>
      <charset val="204"/>
    </font>
    <font>
      <sz val="26"/>
      <color theme="0"/>
      <name val="Times New Roman"/>
      <family val="1"/>
      <charset val="204"/>
    </font>
    <font>
      <sz val="26"/>
      <color theme="1"/>
      <name val="Arial"/>
      <family val="2"/>
      <charset val="204"/>
    </font>
    <font>
      <sz val="26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30"/>
      <name val="Times New Roman"/>
      <family val="1"/>
      <charset val="204"/>
    </font>
    <font>
      <sz val="30"/>
      <name val="Times New Roman"/>
      <family val="1"/>
      <charset val="204"/>
    </font>
    <font>
      <b/>
      <sz val="30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 Cyr"/>
    </font>
    <font>
      <b/>
      <sz val="4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5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7">
    <xf numFmtId="0" fontId="0" fillId="0" borderId="0"/>
    <xf numFmtId="43" fontId="5" fillId="0" borderId="0" applyFont="0" applyFill="0" applyBorder="0" applyAlignment="0" applyProtection="0"/>
    <xf numFmtId="0" fontId="2" fillId="0" borderId="0"/>
    <xf numFmtId="0" fontId="23" fillId="0" borderId="0"/>
    <xf numFmtId="0" fontId="1" fillId="0" borderId="0"/>
    <xf numFmtId="0" fontId="1" fillId="0" borderId="0"/>
    <xf numFmtId="0" fontId="2" fillId="0" borderId="0"/>
  </cellStyleXfs>
  <cellXfs count="104">
    <xf numFmtId="0" fontId="0" fillId="0" borderId="0" xfId="0"/>
    <xf numFmtId="1" fontId="3" fillId="0" borderId="0" xfId="2" applyNumberFormat="1" applyFont="1" applyAlignment="1">
      <alignment horizontal="center" vertical="justify" wrapText="1"/>
    </xf>
    <xf numFmtId="164" fontId="3" fillId="0" borderId="0" xfId="2" applyNumberFormat="1" applyFont="1" applyAlignment="1">
      <alignment horizontal="center" vertical="justify" wrapText="1"/>
    </xf>
    <xf numFmtId="164" fontId="3" fillId="0" borderId="0" xfId="2" applyNumberFormat="1" applyFont="1" applyAlignment="1">
      <alignment horizontal="center" vertical="center" wrapText="1"/>
    </xf>
    <xf numFmtId="164" fontId="4" fillId="0" borderId="0" xfId="2" applyNumberFormat="1" applyFont="1" applyAlignment="1">
      <alignment horizontal="center" vertical="center" wrapText="1"/>
    </xf>
    <xf numFmtId="164" fontId="3" fillId="0" borderId="0" xfId="2" applyNumberFormat="1" applyFont="1" applyAlignment="1">
      <alignment horizontal="left" vertical="center" wrapText="1"/>
    </xf>
    <xf numFmtId="165" fontId="3" fillId="0" borderId="0" xfId="1" applyNumberFormat="1" applyFont="1" applyAlignment="1">
      <alignment horizontal="center" vertical="center" wrapText="1"/>
    </xf>
    <xf numFmtId="164" fontId="6" fillId="0" borderId="0" xfId="2" applyNumberFormat="1" applyFont="1" applyAlignment="1">
      <alignment horizontal="center" vertical="center" wrapText="1"/>
    </xf>
    <xf numFmtId="164" fontId="7" fillId="0" borderId="0" xfId="2" applyNumberFormat="1" applyFont="1" applyAlignment="1">
      <alignment horizontal="center" vertical="center" wrapText="1"/>
    </xf>
    <xf numFmtId="164" fontId="4" fillId="2" borderId="9" xfId="2" applyNumberFormat="1" applyFont="1" applyFill="1" applyBorder="1" applyAlignment="1">
      <alignment horizontal="center" vertical="center" wrapText="1"/>
    </xf>
    <xf numFmtId="164" fontId="4" fillId="2" borderId="8" xfId="2" applyNumberFormat="1" applyFont="1" applyFill="1" applyBorder="1" applyAlignment="1">
      <alignment horizontal="center" vertical="center" wrapText="1"/>
    </xf>
    <xf numFmtId="164" fontId="4" fillId="2" borderId="10" xfId="2" applyNumberFormat="1" applyFont="1" applyFill="1" applyBorder="1" applyAlignment="1">
      <alignment horizontal="center" vertical="center" wrapText="1"/>
    </xf>
    <xf numFmtId="164" fontId="4" fillId="2" borderId="14" xfId="2" applyNumberFormat="1" applyFont="1" applyFill="1" applyBorder="1" applyAlignment="1">
      <alignment horizontal="center" vertical="center" wrapText="1"/>
    </xf>
    <xf numFmtId="164" fontId="4" fillId="2" borderId="15" xfId="2" applyNumberFormat="1" applyFont="1" applyFill="1" applyBorder="1" applyAlignment="1">
      <alignment horizontal="center" vertical="center" wrapText="1"/>
    </xf>
    <xf numFmtId="164" fontId="4" fillId="2" borderId="16" xfId="2" applyNumberFormat="1" applyFont="1" applyFill="1" applyBorder="1" applyAlignment="1">
      <alignment horizontal="center" vertical="center" wrapText="1"/>
    </xf>
    <xf numFmtId="164" fontId="4" fillId="2" borderId="17" xfId="2" applyNumberFormat="1" applyFont="1" applyFill="1" applyBorder="1" applyAlignment="1">
      <alignment horizontal="center" vertical="center" wrapText="1"/>
    </xf>
    <xf numFmtId="1" fontId="8" fillId="2" borderId="13" xfId="2" applyNumberFormat="1" applyFont="1" applyFill="1" applyBorder="1" applyAlignment="1">
      <alignment horizontal="center" vertical="center" wrapText="1"/>
    </xf>
    <xf numFmtId="1" fontId="8" fillId="2" borderId="14" xfId="2" applyNumberFormat="1" applyFont="1" applyFill="1" applyBorder="1" applyAlignment="1">
      <alignment horizontal="center" vertical="center" wrapText="1"/>
    </xf>
    <xf numFmtId="1" fontId="8" fillId="2" borderId="17" xfId="2" applyNumberFormat="1" applyFont="1" applyFill="1" applyBorder="1" applyAlignment="1">
      <alignment horizontal="center" vertical="center" wrapText="1"/>
    </xf>
    <xf numFmtId="164" fontId="9" fillId="0" borderId="0" xfId="2" applyNumberFormat="1" applyFont="1" applyAlignment="1">
      <alignment horizontal="center" vertical="center" wrapText="1"/>
    </xf>
    <xf numFmtId="1" fontId="4" fillId="2" borderId="18" xfId="2" applyNumberFormat="1" applyFont="1" applyFill="1" applyBorder="1" applyAlignment="1">
      <alignment horizontal="center" vertical="center" wrapText="1"/>
    </xf>
    <xf numFmtId="1" fontId="4" fillId="2" borderId="7" xfId="2" applyNumberFormat="1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vertical="center" wrapText="1"/>
    </xf>
    <xf numFmtId="0" fontId="10" fillId="2" borderId="19" xfId="0" applyFont="1" applyFill="1" applyBorder="1" applyAlignment="1">
      <alignment vertical="center" wrapText="1"/>
    </xf>
    <xf numFmtId="1" fontId="4" fillId="2" borderId="8" xfId="2" applyNumberFormat="1" applyFont="1" applyFill="1" applyBorder="1" applyAlignment="1">
      <alignment horizontal="left" vertical="center" wrapText="1"/>
    </xf>
    <xf numFmtId="166" fontId="4" fillId="2" borderId="8" xfId="2" applyNumberFormat="1" applyFont="1" applyFill="1" applyBorder="1" applyAlignment="1">
      <alignment horizontal="center" vertical="center" wrapText="1"/>
    </xf>
    <xf numFmtId="164" fontId="11" fillId="0" borderId="0" xfId="2" applyNumberFormat="1" applyFont="1" applyAlignment="1">
      <alignment horizontal="center" vertical="center" wrapText="1"/>
    </xf>
    <xf numFmtId="1" fontId="4" fillId="2" borderId="8" xfId="2" applyNumberFormat="1" applyFont="1" applyFill="1" applyBorder="1" applyAlignment="1">
      <alignment horizontal="center" vertical="center" wrapText="1"/>
    </xf>
    <xf numFmtId="164" fontId="12" fillId="2" borderId="19" xfId="2" applyNumberFormat="1" applyFont="1" applyFill="1" applyBorder="1" applyAlignment="1">
      <alignment horizontal="center" vertical="center" wrapText="1"/>
    </xf>
    <xf numFmtId="164" fontId="12" fillId="2" borderId="8" xfId="2" applyNumberFormat="1" applyFont="1" applyFill="1" applyBorder="1" applyAlignment="1">
      <alignment horizontal="center" vertical="center" wrapText="1"/>
    </xf>
    <xf numFmtId="166" fontId="12" fillId="2" borderId="8" xfId="2" applyNumberFormat="1" applyFont="1" applyFill="1" applyBorder="1" applyAlignment="1">
      <alignment horizontal="center" vertical="center" wrapText="1"/>
    </xf>
    <xf numFmtId="164" fontId="12" fillId="0" borderId="0" xfId="2" applyNumberFormat="1" applyFont="1" applyAlignment="1">
      <alignment horizontal="center" vertical="center" wrapText="1"/>
    </xf>
    <xf numFmtId="1" fontId="12" fillId="2" borderId="7" xfId="2" applyNumberFormat="1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left" vertical="center" wrapText="1"/>
    </xf>
    <xf numFmtId="2" fontId="12" fillId="2" borderId="8" xfId="2" applyNumberFormat="1" applyFont="1" applyFill="1" applyBorder="1" applyAlignment="1">
      <alignment horizontal="center" vertical="center" wrapText="1"/>
    </xf>
    <xf numFmtId="167" fontId="12" fillId="2" borderId="8" xfId="2" applyNumberFormat="1" applyFont="1" applyFill="1" applyBorder="1" applyAlignment="1">
      <alignment horizontal="center" vertical="center" wrapText="1"/>
    </xf>
    <xf numFmtId="2" fontId="4" fillId="0" borderId="0" xfId="2" applyNumberFormat="1" applyFont="1" applyAlignment="1">
      <alignment horizontal="center" vertical="center" wrapText="1"/>
    </xf>
    <xf numFmtId="43" fontId="12" fillId="2" borderId="8" xfId="1" applyFont="1" applyFill="1" applyBorder="1" applyAlignment="1">
      <alignment horizontal="center" vertical="center" wrapText="1"/>
    </xf>
    <xf numFmtId="43" fontId="12" fillId="2" borderId="19" xfId="1" applyFont="1" applyFill="1" applyBorder="1" applyAlignment="1">
      <alignment horizontal="center" vertical="center" wrapText="1"/>
    </xf>
    <xf numFmtId="165" fontId="12" fillId="2" borderId="8" xfId="1" applyNumberFormat="1" applyFont="1" applyFill="1" applyBorder="1" applyAlignment="1">
      <alignment horizontal="center" vertical="center" wrapText="1"/>
    </xf>
    <xf numFmtId="166" fontId="12" fillId="3" borderId="8" xfId="2" applyNumberFormat="1" applyFont="1" applyFill="1" applyBorder="1" applyAlignment="1">
      <alignment horizontal="center" vertical="center" wrapText="1"/>
    </xf>
    <xf numFmtId="3" fontId="12" fillId="2" borderId="8" xfId="2" applyNumberFormat="1" applyFont="1" applyFill="1" applyBorder="1" applyAlignment="1">
      <alignment horizontal="center" vertical="center" wrapText="1"/>
    </xf>
    <xf numFmtId="0" fontId="13" fillId="2" borderId="8" xfId="2" applyFont="1" applyFill="1" applyBorder="1" applyAlignment="1">
      <alignment horizontal="center" vertical="center"/>
    </xf>
    <xf numFmtId="0" fontId="12" fillId="2" borderId="8" xfId="2" applyFont="1" applyFill="1" applyBorder="1" applyAlignment="1">
      <alignment horizontal="center" vertical="center"/>
    </xf>
    <xf numFmtId="164" fontId="13" fillId="2" borderId="8" xfId="2" applyNumberFormat="1" applyFont="1" applyFill="1" applyBorder="1" applyAlignment="1">
      <alignment horizontal="center" vertical="center" wrapText="1"/>
    </xf>
    <xf numFmtId="166" fontId="12" fillId="2" borderId="9" xfId="2" applyNumberFormat="1" applyFont="1" applyFill="1" applyBorder="1" applyAlignment="1">
      <alignment horizontal="center" vertical="center" wrapText="1"/>
    </xf>
    <xf numFmtId="1" fontId="12" fillId="2" borderId="8" xfId="2" applyNumberFormat="1" applyFont="1" applyFill="1" applyBorder="1" applyAlignment="1">
      <alignment horizontal="left" vertical="center"/>
    </xf>
    <xf numFmtId="0" fontId="12" fillId="2" borderId="20" xfId="0" applyFont="1" applyFill="1" applyBorder="1" applyAlignment="1">
      <alignment horizontal="left" vertical="center" wrapText="1"/>
    </xf>
    <xf numFmtId="168" fontId="12" fillId="2" borderId="8" xfId="2" applyNumberFormat="1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166" fontId="4" fillId="2" borderId="19" xfId="2" applyNumberFormat="1" applyFont="1" applyFill="1" applyBorder="1" applyAlignment="1">
      <alignment horizontal="center" vertical="center" wrapText="1"/>
    </xf>
    <xf numFmtId="3" fontId="4" fillId="2" borderId="8" xfId="2" applyNumberFormat="1" applyFont="1" applyFill="1" applyBorder="1" applyAlignment="1">
      <alignment horizontal="center" vertical="center" wrapText="1"/>
    </xf>
    <xf numFmtId="166" fontId="14" fillId="2" borderId="8" xfId="0" applyNumberFormat="1" applyFont="1" applyFill="1" applyBorder="1" applyAlignment="1">
      <alignment vertical="center"/>
    </xf>
    <xf numFmtId="0" fontId="14" fillId="2" borderId="8" xfId="0" applyFont="1" applyFill="1" applyBorder="1" applyAlignment="1">
      <alignment vertical="center"/>
    </xf>
    <xf numFmtId="4" fontId="4" fillId="2" borderId="8" xfId="2" applyNumberFormat="1" applyFont="1" applyFill="1" applyBorder="1" applyAlignment="1">
      <alignment horizontal="center" vertical="center" wrapText="1"/>
    </xf>
    <xf numFmtId="164" fontId="16" fillId="0" borderId="0" xfId="2" applyNumberFormat="1" applyFont="1" applyAlignment="1">
      <alignment horizontal="center" vertical="center" wrapText="1"/>
    </xf>
    <xf numFmtId="1" fontId="12" fillId="2" borderId="21" xfId="2" applyNumberFormat="1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left" vertical="center" wrapText="1"/>
    </xf>
    <xf numFmtId="164" fontId="12" fillId="2" borderId="22" xfId="2" applyNumberFormat="1" applyFont="1" applyFill="1" applyBorder="1" applyAlignment="1">
      <alignment horizontal="center" vertical="center" wrapText="1"/>
    </xf>
    <xf numFmtId="166" fontId="12" fillId="2" borderId="22" xfId="2" applyNumberFormat="1" applyFont="1" applyFill="1" applyBorder="1" applyAlignment="1">
      <alignment horizontal="center" vertical="center" wrapText="1"/>
    </xf>
    <xf numFmtId="164" fontId="12" fillId="2" borderId="23" xfId="2" applyNumberFormat="1" applyFont="1" applyFill="1" applyBorder="1" applyAlignment="1">
      <alignment horizontal="center" vertical="center" wrapText="1"/>
    </xf>
    <xf numFmtId="1" fontId="12" fillId="2" borderId="0" xfId="2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left" vertical="center" wrapText="1"/>
    </xf>
    <xf numFmtId="164" fontId="12" fillId="2" borderId="0" xfId="2" applyNumberFormat="1" applyFont="1" applyFill="1" applyAlignment="1">
      <alignment horizontal="center" vertical="center" wrapText="1"/>
    </xf>
    <xf numFmtId="166" fontId="12" fillId="2" borderId="0" xfId="2" applyNumberFormat="1" applyFont="1" applyFill="1" applyAlignment="1">
      <alignment horizontal="center" vertical="center" wrapText="1"/>
    </xf>
    <xf numFmtId="164" fontId="17" fillId="0" borderId="0" xfId="2" applyNumberFormat="1" applyFont="1" applyAlignment="1">
      <alignment vertical="justify" wrapText="1"/>
    </xf>
    <xf numFmtId="164" fontId="18" fillId="0" borderId="0" xfId="2" applyNumberFormat="1" applyFont="1" applyAlignment="1">
      <alignment horizontal="center" vertical="center" wrapText="1"/>
    </xf>
    <xf numFmtId="0" fontId="19" fillId="0" borderId="0" xfId="0" applyFont="1" applyAlignment="1"/>
    <xf numFmtId="0" fontId="20" fillId="0" borderId="0" xfId="0" applyFont="1" applyAlignment="1">
      <alignment vertical="top"/>
    </xf>
    <xf numFmtId="164" fontId="20" fillId="0" borderId="0" xfId="2" applyNumberFormat="1" applyFont="1" applyAlignment="1">
      <alignment horizontal="center" vertical="center" wrapText="1"/>
    </xf>
    <xf numFmtId="43" fontId="21" fillId="0" borderId="0" xfId="1" applyFont="1" applyAlignment="1">
      <alignment horizontal="center" vertical="center" wrapText="1"/>
    </xf>
    <xf numFmtId="43" fontId="3" fillId="0" borderId="0" xfId="1" applyFont="1" applyAlignment="1">
      <alignment horizontal="center" vertical="center" wrapText="1"/>
    </xf>
    <xf numFmtId="164" fontId="22" fillId="0" borderId="0" xfId="2" applyNumberFormat="1" applyFont="1" applyAlignment="1">
      <alignment horizontal="center" vertical="center" wrapText="1"/>
    </xf>
    <xf numFmtId="164" fontId="4" fillId="0" borderId="0" xfId="2" applyNumberFormat="1" applyFont="1" applyAlignment="1">
      <alignment horizontal="center" vertical="center" wrapText="1"/>
    </xf>
    <xf numFmtId="164" fontId="24" fillId="0" borderId="0" xfId="2" applyNumberFormat="1" applyFont="1" applyAlignment="1">
      <alignment horizontal="center" vertical="center" wrapText="1"/>
    </xf>
    <xf numFmtId="164" fontId="7" fillId="0" borderId="0" xfId="2" applyNumberFormat="1" applyFont="1" applyAlignment="1">
      <alignment horizontal="center" vertical="center" wrapText="1"/>
    </xf>
    <xf numFmtId="164" fontId="4" fillId="2" borderId="1" xfId="2" applyNumberFormat="1" applyFont="1" applyFill="1" applyBorder="1" applyAlignment="1">
      <alignment horizontal="center" vertical="center" wrapText="1"/>
    </xf>
    <xf numFmtId="164" fontId="4" fillId="2" borderId="7" xfId="2" applyNumberFormat="1" applyFont="1" applyFill="1" applyBorder="1" applyAlignment="1">
      <alignment horizontal="center" vertical="center" wrapText="1"/>
    </xf>
    <xf numFmtId="164" fontId="4" fillId="2" borderId="13" xfId="2" applyNumberFormat="1" applyFont="1" applyFill="1" applyBorder="1" applyAlignment="1">
      <alignment horizontal="center" vertical="center" wrapText="1"/>
    </xf>
    <xf numFmtId="164" fontId="4" fillId="2" borderId="2" xfId="2" applyNumberFormat="1" applyFont="1" applyFill="1" applyBorder="1" applyAlignment="1">
      <alignment horizontal="center" vertical="center" wrapText="1"/>
    </xf>
    <xf numFmtId="164" fontId="4" fillId="2" borderId="8" xfId="2" applyNumberFormat="1" applyFont="1" applyFill="1" applyBorder="1" applyAlignment="1">
      <alignment horizontal="center" vertical="center" wrapText="1"/>
    </xf>
    <xf numFmtId="164" fontId="4" fillId="2" borderId="14" xfId="2" applyNumberFormat="1" applyFont="1" applyFill="1" applyBorder="1" applyAlignment="1">
      <alignment horizontal="center" vertical="center" wrapText="1"/>
    </xf>
    <xf numFmtId="164" fontId="4" fillId="2" borderId="3" xfId="2" applyNumberFormat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>
      <alignment horizontal="center" vertical="center" wrapText="1"/>
    </xf>
    <xf numFmtId="164" fontId="4" fillId="2" borderId="5" xfId="2" applyNumberFormat="1" applyFont="1" applyFill="1" applyBorder="1" applyAlignment="1">
      <alignment horizontal="center" vertical="center" wrapText="1"/>
    </xf>
    <xf numFmtId="164" fontId="4" fillId="2" borderId="6" xfId="2" applyNumberFormat="1" applyFont="1" applyFill="1" applyBorder="1" applyAlignment="1">
      <alignment horizontal="center" vertical="center" wrapText="1"/>
    </xf>
    <xf numFmtId="1" fontId="4" fillId="2" borderId="7" xfId="2" applyNumberFormat="1" applyFont="1" applyFill="1" applyBorder="1" applyAlignment="1">
      <alignment horizontal="center" vertical="center"/>
    </xf>
    <xf numFmtId="1" fontId="4" fillId="2" borderId="8" xfId="2" applyNumberFormat="1" applyFont="1" applyFill="1" applyBorder="1" applyAlignment="1">
      <alignment horizontal="center" vertical="center"/>
    </xf>
    <xf numFmtId="164" fontId="4" fillId="2" borderId="9" xfId="2" applyNumberFormat="1" applyFont="1" applyFill="1" applyBorder="1" applyAlignment="1">
      <alignment horizontal="center" vertical="center" wrapText="1"/>
    </xf>
    <xf numFmtId="164" fontId="4" fillId="2" borderId="10" xfId="2" applyNumberFormat="1" applyFont="1" applyFill="1" applyBorder="1" applyAlignment="1">
      <alignment horizontal="center" vertical="center" wrapText="1"/>
    </xf>
    <xf numFmtId="164" fontId="4" fillId="2" borderId="11" xfId="2" applyNumberFormat="1" applyFont="1" applyFill="1" applyBorder="1" applyAlignment="1">
      <alignment horizontal="center" vertical="center" wrapText="1"/>
    </xf>
    <xf numFmtId="164" fontId="4" fillId="2" borderId="12" xfId="2" applyNumberFormat="1" applyFont="1" applyFill="1" applyBorder="1" applyAlignment="1">
      <alignment horizontal="center" vertical="center" wrapText="1"/>
    </xf>
    <xf numFmtId="1" fontId="4" fillId="2" borderId="18" xfId="2" applyNumberFormat="1" applyFont="1" applyFill="1" applyBorder="1" applyAlignment="1">
      <alignment horizontal="center" vertical="center" wrapText="1"/>
    </xf>
    <xf numFmtId="1" fontId="4" fillId="2" borderId="11" xfId="2" applyNumberFormat="1" applyFont="1" applyFill="1" applyBorder="1" applyAlignment="1">
      <alignment horizontal="center" vertical="center" wrapText="1"/>
    </xf>
    <xf numFmtId="1" fontId="4" fillId="2" borderId="12" xfId="2" applyNumberFormat="1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1" fontId="4" fillId="2" borderId="7" xfId="2" applyNumberFormat="1" applyFont="1" applyFill="1" applyBorder="1" applyAlignment="1">
      <alignment horizontal="center" vertical="justify"/>
    </xf>
    <xf numFmtId="1" fontId="4" fillId="2" borderId="8" xfId="2" applyNumberFormat="1" applyFont="1" applyFill="1" applyBorder="1" applyAlignment="1">
      <alignment horizontal="center" vertical="justify"/>
    </xf>
    <xf numFmtId="0" fontId="20" fillId="0" borderId="0" xfId="0" applyFont="1" applyAlignment="1">
      <alignment horizontal="left" vertical="top"/>
    </xf>
    <xf numFmtId="164" fontId="20" fillId="0" borderId="0" xfId="2" applyNumberFormat="1" applyFont="1" applyAlignment="1">
      <alignment horizontal="center" vertical="center" wrapText="1"/>
    </xf>
    <xf numFmtId="164" fontId="20" fillId="0" borderId="0" xfId="2" applyNumberFormat="1" applyFont="1" applyAlignment="1">
      <alignment horizontal="right" vertical="center" wrapText="1"/>
    </xf>
    <xf numFmtId="164" fontId="17" fillId="0" borderId="0" xfId="2" applyNumberFormat="1" applyFont="1" applyAlignment="1">
      <alignment horizontal="center" vertical="justify" wrapText="1"/>
    </xf>
    <xf numFmtId="0" fontId="19" fillId="0" borderId="0" xfId="0" applyFont="1" applyAlignment="1">
      <alignment horizontal="right"/>
    </xf>
  </cellXfs>
  <cellStyles count="7">
    <cellStyle name="Обычный" xfId="0" builtinId="0"/>
    <cellStyle name="Обычный 2" xfId="3"/>
    <cellStyle name="Обычный 4" xfId="4"/>
    <cellStyle name="Обычный 4 2 2 2" xfId="5"/>
    <cellStyle name="Обычный_219-пп_Приложение 2" xfId="2"/>
    <cellStyle name="Стиль 1" xfId="6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"/>
    <pageSetUpPr fitToPage="1"/>
  </sheetPr>
  <dimension ref="A1:X101"/>
  <sheetViews>
    <sheetView tabSelected="1" topLeftCell="A26" zoomScale="50" zoomScaleNormal="50" zoomScalePageLayoutView="25" workbookViewId="0">
      <selection activeCell="J85" sqref="J85"/>
    </sheetView>
  </sheetViews>
  <sheetFormatPr defaultRowHeight="12.75"/>
  <cols>
    <col min="1" max="1" width="10" style="1" customWidth="1"/>
    <col min="2" max="2" width="79.5703125" style="2" customWidth="1"/>
    <col min="3" max="3" width="17.5703125" style="3" customWidth="1"/>
    <col min="4" max="4" width="15.42578125" style="3" customWidth="1"/>
    <col min="5" max="5" width="27.5703125" style="3" customWidth="1"/>
    <col min="6" max="6" width="26.140625" style="3" customWidth="1"/>
    <col min="7" max="7" width="40.42578125" style="3" customWidth="1"/>
    <col min="8" max="8" width="26.28515625" style="3" customWidth="1"/>
    <col min="9" max="9" width="32.140625" style="3" customWidth="1"/>
    <col min="10" max="10" width="29.140625" style="3" customWidth="1"/>
    <col min="11" max="11" width="40.42578125" style="3" customWidth="1"/>
    <col min="12" max="12" width="27.5703125" style="3" customWidth="1"/>
    <col min="13" max="13" width="23" style="3" hidden="1" customWidth="1"/>
    <col min="14" max="14" width="32.140625" style="3" customWidth="1"/>
    <col min="15" max="15" width="27.140625" style="3" customWidth="1"/>
    <col min="16" max="16" width="39.42578125" style="3" customWidth="1"/>
    <col min="17" max="17" width="39.42578125" style="3" hidden="1" customWidth="1"/>
    <col min="18" max="18" width="31.85546875" style="3" customWidth="1"/>
    <col min="19" max="19" width="32.28515625" style="3" customWidth="1"/>
    <col min="20" max="20" width="9.140625" style="3"/>
    <col min="21" max="21" width="44" style="3" customWidth="1"/>
    <col min="22" max="22" width="61.140625" style="3" customWidth="1"/>
    <col min="23" max="23" width="9.140625" style="3"/>
    <col min="24" max="24" width="45.42578125" style="3" customWidth="1"/>
    <col min="25" max="16384" width="9.140625" style="3"/>
  </cols>
  <sheetData>
    <row r="1" spans="1:24" s="5" customFormat="1" ht="297" customHeight="1">
      <c r="A1" s="1"/>
      <c r="B1" s="2"/>
      <c r="C1" s="3"/>
      <c r="D1" s="3"/>
      <c r="E1" s="3"/>
      <c r="F1" s="73"/>
      <c r="G1" s="73"/>
      <c r="H1" s="73"/>
      <c r="I1" s="73"/>
      <c r="J1" s="73"/>
      <c r="K1" s="73"/>
      <c r="L1" s="73"/>
      <c r="M1" s="73"/>
      <c r="N1" s="4"/>
      <c r="O1" s="74" t="s">
        <v>0</v>
      </c>
      <c r="P1" s="74"/>
      <c r="Q1" s="74"/>
      <c r="R1" s="74"/>
      <c r="S1" s="74"/>
    </row>
    <row r="2" spans="1:24" s="5" customFormat="1" ht="76.5" customHeight="1">
      <c r="A2" s="1"/>
      <c r="B2" s="2"/>
      <c r="C2" s="3"/>
      <c r="D2" s="3"/>
      <c r="E2" s="3"/>
      <c r="F2" s="3"/>
      <c r="G2" s="3"/>
      <c r="H2" s="3"/>
      <c r="I2" s="3"/>
      <c r="J2" s="6"/>
      <c r="K2" s="3"/>
      <c r="L2" s="3"/>
      <c r="M2" s="3"/>
      <c r="N2" s="3"/>
      <c r="O2" s="3"/>
      <c r="P2" s="7"/>
      <c r="Q2" s="7"/>
      <c r="R2" s="7"/>
      <c r="S2" s="7"/>
    </row>
    <row r="3" spans="1:24" s="5" customFormat="1" ht="37.5" customHeight="1">
      <c r="A3" s="75" t="s">
        <v>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</row>
    <row r="4" spans="1:24" s="5" customFormat="1" ht="76.5" customHeight="1">
      <c r="A4" s="75" t="s">
        <v>2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</row>
    <row r="5" spans="1:24" s="5" customFormat="1" ht="27.75" customHeight="1" thickBot="1">
      <c r="A5" s="8"/>
      <c r="B5" s="8"/>
      <c r="C5" s="8"/>
      <c r="D5" s="8"/>
      <c r="E5" s="8"/>
    </row>
    <row r="6" spans="1:24" ht="71.25" customHeight="1">
      <c r="A6" s="76" t="s">
        <v>3</v>
      </c>
      <c r="B6" s="79" t="s">
        <v>4</v>
      </c>
      <c r="C6" s="79" t="s">
        <v>5</v>
      </c>
      <c r="D6" s="82"/>
      <c r="E6" s="82"/>
      <c r="F6" s="82" t="s">
        <v>6</v>
      </c>
      <c r="G6" s="83"/>
      <c r="H6" s="83"/>
      <c r="I6" s="84"/>
      <c r="J6" s="82" t="s">
        <v>7</v>
      </c>
      <c r="K6" s="83"/>
      <c r="L6" s="83"/>
      <c r="M6" s="83"/>
      <c r="N6" s="84"/>
      <c r="O6" s="82" t="s">
        <v>8</v>
      </c>
      <c r="P6" s="83"/>
      <c r="Q6" s="83"/>
      <c r="R6" s="83"/>
      <c r="S6" s="85"/>
    </row>
    <row r="7" spans="1:24" ht="94.5" customHeight="1">
      <c r="A7" s="77"/>
      <c r="B7" s="80"/>
      <c r="C7" s="88" t="s">
        <v>9</v>
      </c>
      <c r="D7" s="89"/>
      <c r="E7" s="9" t="s">
        <v>10</v>
      </c>
      <c r="F7" s="10" t="s">
        <v>9</v>
      </c>
      <c r="G7" s="10" t="s">
        <v>11</v>
      </c>
      <c r="H7" s="88" t="s">
        <v>12</v>
      </c>
      <c r="I7" s="89"/>
      <c r="J7" s="11" t="s">
        <v>9</v>
      </c>
      <c r="K7" s="10" t="s">
        <v>11</v>
      </c>
      <c r="L7" s="88" t="s">
        <v>13</v>
      </c>
      <c r="M7" s="90"/>
      <c r="N7" s="89"/>
      <c r="O7" s="10" t="s">
        <v>9</v>
      </c>
      <c r="P7" s="10" t="s">
        <v>11</v>
      </c>
      <c r="Q7" s="88" t="s">
        <v>13</v>
      </c>
      <c r="R7" s="90"/>
      <c r="S7" s="91"/>
    </row>
    <row r="8" spans="1:24" ht="63" customHeight="1">
      <c r="A8" s="78"/>
      <c r="B8" s="81"/>
      <c r="C8" s="12" t="s">
        <v>14</v>
      </c>
      <c r="D8" s="13" t="s">
        <v>15</v>
      </c>
      <c r="E8" s="13" t="s">
        <v>16</v>
      </c>
      <c r="F8" s="12" t="s">
        <v>17</v>
      </c>
      <c r="G8" s="12" t="s">
        <v>16</v>
      </c>
      <c r="H8" s="12" t="s">
        <v>18</v>
      </c>
      <c r="I8" s="14" t="s">
        <v>19</v>
      </c>
      <c r="J8" s="14" t="s">
        <v>17</v>
      </c>
      <c r="K8" s="12" t="s">
        <v>16</v>
      </c>
      <c r="L8" s="12" t="s">
        <v>18</v>
      </c>
      <c r="M8" s="12" t="s">
        <v>20</v>
      </c>
      <c r="N8" s="14" t="s">
        <v>19</v>
      </c>
      <c r="O8" s="12" t="s">
        <v>17</v>
      </c>
      <c r="P8" s="12" t="s">
        <v>16</v>
      </c>
      <c r="Q8" s="12" t="s">
        <v>21</v>
      </c>
      <c r="R8" s="12" t="s">
        <v>18</v>
      </c>
      <c r="S8" s="15" t="s">
        <v>19</v>
      </c>
    </row>
    <row r="9" spans="1:24" s="19" customFormat="1" ht="24" customHeight="1">
      <c r="A9" s="16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17">
        <v>9</v>
      </c>
      <c r="J9" s="17">
        <v>10</v>
      </c>
      <c r="K9" s="17">
        <v>11</v>
      </c>
      <c r="L9" s="17">
        <v>12</v>
      </c>
      <c r="M9" s="17">
        <v>13</v>
      </c>
      <c r="N9" s="17">
        <v>13</v>
      </c>
      <c r="O9" s="17">
        <v>14</v>
      </c>
      <c r="P9" s="17">
        <v>15</v>
      </c>
      <c r="Q9" s="17">
        <v>16</v>
      </c>
      <c r="R9" s="17">
        <v>16</v>
      </c>
      <c r="S9" s="18">
        <v>17</v>
      </c>
    </row>
    <row r="10" spans="1:24" ht="52.5" customHeight="1">
      <c r="A10" s="20" t="s">
        <v>22</v>
      </c>
      <c r="B10" s="92" t="s">
        <v>23</v>
      </c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4"/>
    </row>
    <row r="11" spans="1:24" ht="87" hidden="1" customHeight="1">
      <c r="A11" s="21" t="s">
        <v>22</v>
      </c>
      <c r="B11" s="22" t="s">
        <v>24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3"/>
    </row>
    <row r="12" spans="1:24" ht="51" customHeight="1">
      <c r="A12" s="21"/>
      <c r="B12" s="24" t="s">
        <v>25</v>
      </c>
      <c r="C12" s="10">
        <f>SUM(C17:C53)</f>
        <v>56.057000000000002</v>
      </c>
      <c r="D12" s="10">
        <f>SUM(D17:D53)</f>
        <v>88.72999999999999</v>
      </c>
      <c r="E12" s="25">
        <f>E17+E20+E21+E22+E23+E24+E25+E26+E38+E41+E46+E47+E48+E51+E53+E39+E36+E27+E28+E29+E30+E31+E32+E33+E34+E37</f>
        <v>2671994</v>
      </c>
      <c r="F12" s="25" t="s">
        <v>26</v>
      </c>
      <c r="G12" s="25">
        <f>G17+G20+G21+G22+G23+G24+G25+G26+G38+G41+G46+G47+G48+G51+G53+G39+G36+G27+G28+G29+G30+G31+G32+G33+G34+G37+G18</f>
        <v>531438</v>
      </c>
      <c r="H12" s="25">
        <f>H17+H20+H21+H22+H23+H24+H25+H26+H38+H41+H46+H47+H48+H51+H53+H39+H36+H27+H28+H29+H30+H31+H32+H33+H34+H37+H18</f>
        <v>521810.2</v>
      </c>
      <c r="I12" s="25">
        <f t="shared" ref="I12:Q12" si="0">I17+I20+I21+I22+I23+I24+I25+I26+I38+I41+I46+I47+I48+I51+I53+I39+I36+I27+I28+I29+I30+I31+I32+I33+I34+I37</f>
        <v>9627.7999999999993</v>
      </c>
      <c r="J12" s="25" t="s">
        <v>27</v>
      </c>
      <c r="K12" s="25">
        <f t="shared" si="0"/>
        <v>954377</v>
      </c>
      <c r="L12" s="25">
        <f t="shared" si="0"/>
        <v>918383.99999999988</v>
      </c>
      <c r="M12" s="25">
        <f t="shared" si="0"/>
        <v>0</v>
      </c>
      <c r="N12" s="25">
        <f t="shared" si="0"/>
        <v>35993</v>
      </c>
      <c r="O12" s="25" t="s">
        <v>28</v>
      </c>
      <c r="P12" s="25">
        <f t="shared" si="0"/>
        <v>1186179</v>
      </c>
      <c r="Q12" s="25">
        <f t="shared" si="0"/>
        <v>0</v>
      </c>
      <c r="R12" s="25">
        <f>R17+R20+R21+R22+R23+R24+R25+R26+R38+R41+R46+R47+R48+R51+R53+R39+R36+R27+R28+R29+R30+R31+R32+R33+R34+R37</f>
        <v>1126179.0000000002</v>
      </c>
      <c r="S12" s="25">
        <f>S17+S20+S21+S22+S23+S24+S25+S26+S38+S41+S46+S47+S48+S51+S53+S39+S36+S27+S28+S29+S30+S31+S32+S33+S34+S37</f>
        <v>60000.000000000007</v>
      </c>
      <c r="X12" s="26"/>
    </row>
    <row r="13" spans="1:24" ht="45" customHeight="1">
      <c r="A13" s="21"/>
      <c r="B13" s="24" t="s">
        <v>29</v>
      </c>
      <c r="C13" s="27"/>
      <c r="D13" s="27"/>
      <c r="E13" s="25">
        <f>H12+L12+R12</f>
        <v>2566373.2000000002</v>
      </c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8"/>
    </row>
    <row r="14" spans="1:24" ht="45" hidden="1" customHeight="1">
      <c r="A14" s="21"/>
      <c r="B14" s="24" t="s">
        <v>30</v>
      </c>
      <c r="C14" s="27"/>
      <c r="D14" s="27"/>
      <c r="E14" s="25">
        <f>Q12</f>
        <v>0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8"/>
    </row>
    <row r="15" spans="1:24" ht="45" customHeight="1">
      <c r="A15" s="21"/>
      <c r="B15" s="24" t="s">
        <v>31</v>
      </c>
      <c r="C15" s="27"/>
      <c r="D15" s="27"/>
      <c r="E15" s="25">
        <f>I12+N12+S12</f>
        <v>105620.80000000002</v>
      </c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8"/>
    </row>
    <row r="16" spans="1:24" s="31" customFormat="1" ht="37.5" customHeight="1">
      <c r="A16" s="86" t="s">
        <v>32</v>
      </c>
      <c r="B16" s="87"/>
      <c r="C16" s="29"/>
      <c r="D16" s="29"/>
      <c r="E16" s="30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8"/>
    </row>
    <row r="17" spans="1:21" s="4" customFormat="1" ht="168.75" customHeight="1">
      <c r="A17" s="32">
        <v>1</v>
      </c>
      <c r="B17" s="33" t="s">
        <v>33</v>
      </c>
      <c r="C17" s="29"/>
      <c r="D17" s="34">
        <v>13.75</v>
      </c>
      <c r="E17" s="30">
        <f>G17+K17+P17</f>
        <v>88247.8</v>
      </c>
      <c r="F17" s="29" t="s">
        <v>34</v>
      </c>
      <c r="G17" s="30">
        <f>H17</f>
        <v>88247.8</v>
      </c>
      <c r="H17" s="30">
        <v>88247.8</v>
      </c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8"/>
    </row>
    <row r="18" spans="1:21" s="4" customFormat="1" ht="168.75" customHeight="1">
      <c r="A18" s="32">
        <v>2</v>
      </c>
      <c r="B18" s="33" t="s">
        <v>35</v>
      </c>
      <c r="C18" s="29"/>
      <c r="D18" s="34"/>
      <c r="E18" s="30">
        <f>G18+K18+P18</f>
        <v>336000</v>
      </c>
      <c r="F18" s="29"/>
      <c r="G18" s="30"/>
      <c r="H18" s="30"/>
      <c r="I18" s="29"/>
      <c r="J18" s="29"/>
      <c r="K18" s="29"/>
      <c r="L18" s="29"/>
      <c r="M18" s="29"/>
      <c r="N18" s="29"/>
      <c r="O18" s="29" t="s">
        <v>36</v>
      </c>
      <c r="P18" s="29">
        <f>Q18+R18+S18</f>
        <v>336000</v>
      </c>
      <c r="Q18" s="29"/>
      <c r="R18" s="29">
        <v>336000</v>
      </c>
      <c r="S18" s="28"/>
    </row>
    <row r="19" spans="1:21" s="4" customFormat="1" ht="42.75" customHeight="1">
      <c r="A19" s="86" t="s">
        <v>37</v>
      </c>
      <c r="B19" s="87"/>
      <c r="C19" s="29"/>
      <c r="D19" s="29"/>
      <c r="E19" s="30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8"/>
    </row>
    <row r="20" spans="1:21" s="4" customFormat="1" ht="177.75" customHeight="1">
      <c r="A20" s="32">
        <v>3</v>
      </c>
      <c r="B20" s="33" t="s">
        <v>38</v>
      </c>
      <c r="C20" s="35">
        <f>F20+J20+O20</f>
        <v>0.61299999999999999</v>
      </c>
      <c r="D20" s="29"/>
      <c r="E20" s="30">
        <f>G20+K20+P20</f>
        <v>488557.9</v>
      </c>
      <c r="F20" s="29"/>
      <c r="G20" s="30">
        <f>H20</f>
        <v>305650.40000000002</v>
      </c>
      <c r="H20" s="30">
        <v>305650.40000000002</v>
      </c>
      <c r="I20" s="30"/>
      <c r="J20" s="35">
        <v>0.61299999999999999</v>
      </c>
      <c r="K20" s="30">
        <f>L20</f>
        <v>182907.5</v>
      </c>
      <c r="L20" s="30">
        <v>182907.5</v>
      </c>
      <c r="M20" s="29"/>
      <c r="N20" s="29"/>
      <c r="O20" s="29"/>
      <c r="P20" s="29"/>
      <c r="Q20" s="29"/>
      <c r="R20" s="29"/>
      <c r="S20" s="28"/>
    </row>
    <row r="21" spans="1:21" s="4" customFormat="1" ht="108" customHeight="1">
      <c r="A21" s="32">
        <v>4</v>
      </c>
      <c r="B21" s="33" t="s">
        <v>95</v>
      </c>
      <c r="C21" s="35">
        <f t="shared" ref="C21:C34" si="1">F21+J21+O21</f>
        <v>11.173</v>
      </c>
      <c r="D21" s="29"/>
      <c r="E21" s="30">
        <f t="shared" ref="E21:E34" si="2">G21+K21+P21</f>
        <v>164101.6</v>
      </c>
      <c r="F21" s="29"/>
      <c r="G21" s="30"/>
      <c r="H21" s="30"/>
      <c r="I21" s="30"/>
      <c r="J21" s="35">
        <v>11.173</v>
      </c>
      <c r="K21" s="30">
        <f t="shared" ref="K21:K26" si="3">L21+N21</f>
        <v>164101.6</v>
      </c>
      <c r="L21" s="30">
        <v>154255.5</v>
      </c>
      <c r="M21" s="29"/>
      <c r="N21" s="29">
        <v>9846.1</v>
      </c>
      <c r="O21" s="29"/>
      <c r="P21" s="29"/>
      <c r="Q21" s="29"/>
      <c r="R21" s="29"/>
      <c r="S21" s="28"/>
    </row>
    <row r="22" spans="1:21" s="4" customFormat="1" ht="136.5" customHeight="1">
      <c r="A22" s="32">
        <v>5</v>
      </c>
      <c r="B22" s="33" t="s">
        <v>39</v>
      </c>
      <c r="C22" s="35">
        <f t="shared" si="1"/>
        <v>9.6370000000000005</v>
      </c>
      <c r="D22" s="29"/>
      <c r="E22" s="30">
        <f t="shared" si="2"/>
        <v>160212.30000000002</v>
      </c>
      <c r="F22" s="29"/>
      <c r="G22" s="30"/>
      <c r="H22" s="30"/>
      <c r="I22" s="30"/>
      <c r="J22" s="35">
        <v>9.6370000000000005</v>
      </c>
      <c r="K22" s="30">
        <f t="shared" si="3"/>
        <v>160212.30000000002</v>
      </c>
      <c r="L22" s="30">
        <v>150599.6</v>
      </c>
      <c r="M22" s="29"/>
      <c r="N22" s="29">
        <v>9612.7000000000007</v>
      </c>
      <c r="O22" s="29"/>
      <c r="P22" s="29"/>
      <c r="Q22" s="29"/>
      <c r="R22" s="29"/>
      <c r="S22" s="28"/>
    </row>
    <row r="23" spans="1:21" s="4" customFormat="1" ht="123" customHeight="1">
      <c r="A23" s="32">
        <v>6</v>
      </c>
      <c r="B23" s="33" t="s">
        <v>96</v>
      </c>
      <c r="C23" s="35">
        <f t="shared" si="1"/>
        <v>0.4</v>
      </c>
      <c r="D23" s="29"/>
      <c r="E23" s="30">
        <f t="shared" si="2"/>
        <v>70000</v>
      </c>
      <c r="F23" s="29"/>
      <c r="G23" s="30"/>
      <c r="H23" s="30"/>
      <c r="I23" s="30"/>
      <c r="J23" s="35">
        <v>0.4</v>
      </c>
      <c r="K23" s="30">
        <f t="shared" si="3"/>
        <v>70000</v>
      </c>
      <c r="L23" s="30">
        <v>65800</v>
      </c>
      <c r="M23" s="29"/>
      <c r="N23" s="29">
        <v>4200</v>
      </c>
      <c r="O23" s="29"/>
      <c r="P23" s="29"/>
      <c r="Q23" s="29"/>
      <c r="R23" s="29"/>
      <c r="S23" s="28"/>
    </row>
    <row r="24" spans="1:21" s="4" customFormat="1" ht="116.25" customHeight="1">
      <c r="A24" s="32">
        <v>7</v>
      </c>
      <c r="B24" s="33" t="s">
        <v>40</v>
      </c>
      <c r="C24" s="35">
        <f t="shared" si="1"/>
        <v>2.5070000000000001</v>
      </c>
      <c r="D24" s="29"/>
      <c r="E24" s="30">
        <f t="shared" si="2"/>
        <v>42330</v>
      </c>
      <c r="F24" s="29"/>
      <c r="G24" s="30"/>
      <c r="H24" s="30"/>
      <c r="I24" s="30"/>
      <c r="J24" s="35">
        <v>2.5070000000000001</v>
      </c>
      <c r="K24" s="30">
        <f t="shared" si="3"/>
        <v>42330</v>
      </c>
      <c r="L24" s="30">
        <v>39790.199999999997</v>
      </c>
      <c r="M24" s="29"/>
      <c r="N24" s="29">
        <v>2539.8000000000002</v>
      </c>
      <c r="O24" s="29"/>
      <c r="P24" s="29"/>
      <c r="Q24" s="29"/>
      <c r="R24" s="29"/>
      <c r="S24" s="28"/>
    </row>
    <row r="25" spans="1:21" s="4" customFormat="1" ht="102.75" customHeight="1">
      <c r="A25" s="32">
        <v>8</v>
      </c>
      <c r="B25" s="33" t="s">
        <v>41</v>
      </c>
      <c r="C25" s="35">
        <f t="shared" si="1"/>
        <v>4.5620000000000003</v>
      </c>
      <c r="D25" s="29"/>
      <c r="E25" s="30">
        <f t="shared" si="2"/>
        <v>38777</v>
      </c>
      <c r="F25" s="29"/>
      <c r="G25" s="30"/>
      <c r="H25" s="30"/>
      <c r="I25" s="30"/>
      <c r="J25" s="35">
        <v>4.5620000000000003</v>
      </c>
      <c r="K25" s="30">
        <f t="shared" si="3"/>
        <v>38777</v>
      </c>
      <c r="L25" s="30">
        <v>36450.300000000003</v>
      </c>
      <c r="M25" s="29"/>
      <c r="N25" s="29">
        <v>2326.6999999999998</v>
      </c>
      <c r="O25" s="29"/>
      <c r="P25" s="29"/>
      <c r="Q25" s="29"/>
      <c r="R25" s="29"/>
      <c r="S25" s="28"/>
    </row>
    <row r="26" spans="1:21" s="4" customFormat="1" ht="75" customHeight="1">
      <c r="A26" s="32">
        <v>9</v>
      </c>
      <c r="B26" s="33" t="s">
        <v>98</v>
      </c>
      <c r="C26" s="35">
        <f t="shared" si="1"/>
        <v>0.4</v>
      </c>
      <c r="D26" s="29"/>
      <c r="E26" s="30">
        <f t="shared" si="2"/>
        <v>6800</v>
      </c>
      <c r="F26" s="29"/>
      <c r="G26" s="30"/>
      <c r="H26" s="30"/>
      <c r="I26" s="30"/>
      <c r="J26" s="35">
        <v>0.4</v>
      </c>
      <c r="K26" s="30">
        <f t="shared" si="3"/>
        <v>6800</v>
      </c>
      <c r="L26" s="30">
        <v>6392</v>
      </c>
      <c r="M26" s="30"/>
      <c r="N26" s="30">
        <v>408</v>
      </c>
      <c r="O26" s="29"/>
      <c r="P26" s="29"/>
      <c r="Q26" s="29"/>
      <c r="R26" s="29"/>
      <c r="S26" s="28"/>
      <c r="U26" s="36"/>
    </row>
    <row r="27" spans="1:21" s="4" customFormat="1" ht="111" customHeight="1">
      <c r="A27" s="32">
        <v>10</v>
      </c>
      <c r="B27" s="33" t="s">
        <v>97</v>
      </c>
      <c r="C27" s="35">
        <f t="shared" si="1"/>
        <v>6.06</v>
      </c>
      <c r="D27" s="29"/>
      <c r="E27" s="30">
        <f t="shared" si="2"/>
        <v>272603.7</v>
      </c>
      <c r="F27" s="29"/>
      <c r="G27" s="30"/>
      <c r="H27" s="30"/>
      <c r="I27" s="30"/>
      <c r="J27" s="35"/>
      <c r="K27" s="30"/>
      <c r="L27" s="30"/>
      <c r="M27" s="30"/>
      <c r="N27" s="30"/>
      <c r="O27" s="34">
        <v>6.06</v>
      </c>
      <c r="P27" s="37">
        <v>272603.7</v>
      </c>
      <c r="Q27" s="37"/>
      <c r="R27" s="37">
        <v>256247.5</v>
      </c>
      <c r="S27" s="38">
        <v>16356.200000000012</v>
      </c>
    </row>
    <row r="28" spans="1:21" s="4" customFormat="1" ht="111" customHeight="1">
      <c r="A28" s="32">
        <v>11</v>
      </c>
      <c r="B28" s="33" t="s">
        <v>99</v>
      </c>
      <c r="C28" s="35">
        <f t="shared" si="1"/>
        <v>2.7</v>
      </c>
      <c r="D28" s="29"/>
      <c r="E28" s="30">
        <f t="shared" si="2"/>
        <v>69103.7</v>
      </c>
      <c r="F28" s="29"/>
      <c r="G28" s="30"/>
      <c r="H28" s="30"/>
      <c r="I28" s="30"/>
      <c r="J28" s="35"/>
      <c r="K28" s="30"/>
      <c r="L28" s="30"/>
      <c r="M28" s="30"/>
      <c r="N28" s="30"/>
      <c r="O28" s="34">
        <v>2.7</v>
      </c>
      <c r="P28" s="37">
        <v>69103.7</v>
      </c>
      <c r="Q28" s="37"/>
      <c r="R28" s="37">
        <v>64957.5</v>
      </c>
      <c r="S28" s="38">
        <v>4146.1999999999971</v>
      </c>
    </row>
    <row r="29" spans="1:21" s="4" customFormat="1" ht="103.5" customHeight="1">
      <c r="A29" s="32">
        <v>12</v>
      </c>
      <c r="B29" s="33" t="s">
        <v>42</v>
      </c>
      <c r="C29" s="35">
        <f t="shared" si="1"/>
        <v>4.55</v>
      </c>
      <c r="D29" s="29"/>
      <c r="E29" s="30">
        <f t="shared" si="2"/>
        <v>156279</v>
      </c>
      <c r="F29" s="29"/>
      <c r="G29" s="30"/>
      <c r="H29" s="30"/>
      <c r="I29" s="30"/>
      <c r="J29" s="35"/>
      <c r="K29" s="30"/>
      <c r="L29" s="30"/>
      <c r="M29" s="30"/>
      <c r="N29" s="30"/>
      <c r="O29" s="34">
        <v>4.55</v>
      </c>
      <c r="P29" s="37">
        <v>156279</v>
      </c>
      <c r="Q29" s="37"/>
      <c r="R29" s="37">
        <v>146902.29999999999</v>
      </c>
      <c r="S29" s="38">
        <v>9376.7000000000116</v>
      </c>
    </row>
    <row r="30" spans="1:21" s="4" customFormat="1" ht="97.5" customHeight="1">
      <c r="A30" s="32">
        <v>13</v>
      </c>
      <c r="B30" s="33" t="s">
        <v>100</v>
      </c>
      <c r="C30" s="35">
        <f t="shared" si="1"/>
        <v>1.99</v>
      </c>
      <c r="D30" s="29"/>
      <c r="E30" s="30">
        <f t="shared" si="2"/>
        <v>79157.899999999994</v>
      </c>
      <c r="F30" s="29"/>
      <c r="G30" s="30"/>
      <c r="H30" s="30"/>
      <c r="I30" s="30"/>
      <c r="J30" s="35"/>
      <c r="K30" s="30"/>
      <c r="L30" s="30"/>
      <c r="M30" s="30"/>
      <c r="N30" s="30"/>
      <c r="O30" s="34">
        <v>1.99</v>
      </c>
      <c r="P30" s="37">
        <v>79157.899999999994</v>
      </c>
      <c r="Q30" s="37"/>
      <c r="R30" s="37">
        <v>74408.399999999994</v>
      </c>
      <c r="S30" s="38">
        <v>4749.5</v>
      </c>
    </row>
    <row r="31" spans="1:21" s="4" customFormat="1" ht="105" customHeight="1">
      <c r="A31" s="32">
        <v>14</v>
      </c>
      <c r="B31" s="33" t="s">
        <v>101</v>
      </c>
      <c r="C31" s="35">
        <f t="shared" si="1"/>
        <v>5.51</v>
      </c>
      <c r="D31" s="29"/>
      <c r="E31" s="30">
        <f t="shared" si="2"/>
        <v>162414</v>
      </c>
      <c r="F31" s="29"/>
      <c r="G31" s="30"/>
      <c r="H31" s="30"/>
      <c r="I31" s="30"/>
      <c r="J31" s="35"/>
      <c r="K31" s="30"/>
      <c r="L31" s="30"/>
      <c r="M31" s="30"/>
      <c r="N31" s="30"/>
      <c r="O31" s="29">
        <v>5.51</v>
      </c>
      <c r="P31" s="37">
        <v>162414</v>
      </c>
      <c r="Q31" s="37"/>
      <c r="R31" s="37">
        <v>152669.20000000001</v>
      </c>
      <c r="S31" s="38">
        <v>9744.7999999999884</v>
      </c>
    </row>
    <row r="32" spans="1:21" s="4" customFormat="1" ht="111" customHeight="1">
      <c r="A32" s="32">
        <v>15</v>
      </c>
      <c r="B32" s="33" t="s">
        <v>102</v>
      </c>
      <c r="C32" s="35">
        <f t="shared" si="1"/>
        <v>1.56</v>
      </c>
      <c r="D32" s="29"/>
      <c r="E32" s="30">
        <f t="shared" si="2"/>
        <v>67891.5</v>
      </c>
      <c r="F32" s="29"/>
      <c r="G32" s="30"/>
      <c r="H32" s="30"/>
      <c r="I32" s="30"/>
      <c r="J32" s="35"/>
      <c r="K32" s="30"/>
      <c r="L32" s="30"/>
      <c r="M32" s="30"/>
      <c r="N32" s="30"/>
      <c r="O32" s="29">
        <v>1.56</v>
      </c>
      <c r="P32" s="37">
        <v>67891.5</v>
      </c>
      <c r="Q32" s="37"/>
      <c r="R32" s="37">
        <v>63818</v>
      </c>
      <c r="S32" s="38">
        <v>4073.5</v>
      </c>
    </row>
    <row r="33" spans="1:19" s="4" customFormat="1" ht="103.5" customHeight="1">
      <c r="A33" s="32">
        <v>16</v>
      </c>
      <c r="B33" s="33" t="s">
        <v>103</v>
      </c>
      <c r="C33" s="35">
        <f t="shared" si="1"/>
        <v>0.75</v>
      </c>
      <c r="D33" s="29"/>
      <c r="E33" s="30">
        <f t="shared" si="2"/>
        <v>19176.5</v>
      </c>
      <c r="F33" s="29"/>
      <c r="G33" s="30"/>
      <c r="H33" s="30"/>
      <c r="I33" s="30"/>
      <c r="J33" s="35"/>
      <c r="K33" s="30"/>
      <c r="L33" s="30"/>
      <c r="M33" s="30"/>
      <c r="N33" s="30"/>
      <c r="O33" s="29">
        <v>0.75</v>
      </c>
      <c r="P33" s="37">
        <v>19176.5</v>
      </c>
      <c r="Q33" s="37"/>
      <c r="R33" s="37">
        <v>18025.900000000001</v>
      </c>
      <c r="S33" s="38">
        <v>1150.5999999999985</v>
      </c>
    </row>
    <row r="34" spans="1:19" s="4" customFormat="1" ht="100.5" customHeight="1">
      <c r="A34" s="32">
        <v>17</v>
      </c>
      <c r="B34" s="33" t="s">
        <v>104</v>
      </c>
      <c r="C34" s="35">
        <f t="shared" si="1"/>
        <v>0.8</v>
      </c>
      <c r="D34" s="29"/>
      <c r="E34" s="30">
        <f t="shared" si="2"/>
        <v>173373.7</v>
      </c>
      <c r="F34" s="29"/>
      <c r="G34" s="30"/>
      <c r="H34" s="30"/>
      <c r="I34" s="30"/>
      <c r="J34" s="35"/>
      <c r="K34" s="30"/>
      <c r="L34" s="30"/>
      <c r="M34" s="30"/>
      <c r="N34" s="30"/>
      <c r="O34" s="29">
        <v>0.8</v>
      </c>
      <c r="P34" s="37">
        <v>173373.7</v>
      </c>
      <c r="Q34" s="37"/>
      <c r="R34" s="37">
        <v>162971.20000000001</v>
      </c>
      <c r="S34" s="38">
        <v>10402.5</v>
      </c>
    </row>
    <row r="35" spans="1:19" s="4" customFormat="1" ht="43.5" customHeight="1">
      <c r="A35" s="86" t="s">
        <v>43</v>
      </c>
      <c r="B35" s="87" t="s">
        <v>44</v>
      </c>
      <c r="C35" s="35"/>
      <c r="D35" s="29"/>
      <c r="E35" s="30"/>
      <c r="F35" s="29"/>
      <c r="G35" s="29"/>
      <c r="H35" s="29"/>
      <c r="I35" s="29"/>
      <c r="J35" s="35"/>
      <c r="K35" s="29"/>
      <c r="L35" s="29"/>
      <c r="M35" s="29"/>
      <c r="N35" s="29"/>
      <c r="O35" s="29"/>
      <c r="P35" s="29"/>
      <c r="Q35" s="29"/>
      <c r="R35" s="29"/>
      <c r="S35" s="28"/>
    </row>
    <row r="36" spans="1:19" s="4" customFormat="1" ht="145.5" customHeight="1">
      <c r="A36" s="32">
        <v>18</v>
      </c>
      <c r="B36" s="33" t="s">
        <v>45</v>
      </c>
      <c r="C36" s="35">
        <f>F36+J36+O36</f>
        <v>0</v>
      </c>
      <c r="D36" s="29"/>
      <c r="E36" s="30">
        <f>G36+K36+P36</f>
        <v>41818</v>
      </c>
      <c r="F36" s="29"/>
      <c r="G36" s="29"/>
      <c r="H36" s="29"/>
      <c r="I36" s="29"/>
      <c r="J36" s="35"/>
      <c r="K36" s="29"/>
      <c r="L36" s="29"/>
      <c r="M36" s="29"/>
      <c r="N36" s="29"/>
      <c r="O36" s="37"/>
      <c r="P36" s="37">
        <f>Q36+R36+S36</f>
        <v>41818</v>
      </c>
      <c r="Q36" s="37"/>
      <c r="R36" s="37">
        <v>41818</v>
      </c>
      <c r="S36" s="28"/>
    </row>
    <row r="37" spans="1:19" s="4" customFormat="1" ht="135" customHeight="1">
      <c r="A37" s="32">
        <v>19</v>
      </c>
      <c r="B37" s="33" t="s">
        <v>105</v>
      </c>
      <c r="C37" s="35">
        <f>F37+J37+O37</f>
        <v>0</v>
      </c>
      <c r="D37" s="29"/>
      <c r="E37" s="30">
        <f>G37+K37+P37</f>
        <v>59361</v>
      </c>
      <c r="F37" s="29"/>
      <c r="G37" s="29"/>
      <c r="H37" s="29"/>
      <c r="I37" s="29"/>
      <c r="J37" s="35"/>
      <c r="K37" s="29"/>
      <c r="L37" s="29"/>
      <c r="M37" s="29"/>
      <c r="N37" s="29"/>
      <c r="O37" s="37"/>
      <c r="P37" s="37">
        <f>Q37+R37+S37</f>
        <v>59361</v>
      </c>
      <c r="Q37" s="37"/>
      <c r="R37" s="37">
        <v>59361</v>
      </c>
      <c r="S37" s="28"/>
    </row>
    <row r="38" spans="1:19" s="4" customFormat="1" ht="136.5" customHeight="1">
      <c r="A38" s="32">
        <v>20</v>
      </c>
      <c r="B38" s="33" t="s">
        <v>46</v>
      </c>
      <c r="C38" s="35">
        <v>0.4</v>
      </c>
      <c r="D38" s="29"/>
      <c r="E38" s="30">
        <f t="shared" ref="E38:E53" si="4">G38+K38+P38</f>
        <v>137539.79999999999</v>
      </c>
      <c r="F38" s="39">
        <v>0.4</v>
      </c>
      <c r="G38" s="30">
        <f>H38+I38</f>
        <v>137539.79999999999</v>
      </c>
      <c r="H38" s="30">
        <v>127912</v>
      </c>
      <c r="I38" s="30">
        <v>9627.7999999999993</v>
      </c>
      <c r="J38" s="35"/>
      <c r="K38" s="30"/>
      <c r="L38" s="30"/>
      <c r="M38" s="40"/>
      <c r="N38" s="30"/>
      <c r="O38" s="29"/>
      <c r="P38" s="30"/>
      <c r="Q38" s="30"/>
      <c r="R38" s="30"/>
      <c r="S38" s="28"/>
    </row>
    <row r="39" spans="1:19" s="4" customFormat="1" ht="75" customHeight="1">
      <c r="A39" s="32">
        <v>21</v>
      </c>
      <c r="B39" s="33" t="s">
        <v>47</v>
      </c>
      <c r="C39" s="35">
        <f>F39+J39+O39</f>
        <v>0.19500000000000001</v>
      </c>
      <c r="D39" s="29"/>
      <c r="E39" s="30">
        <f>G39+K39+P39</f>
        <v>43848</v>
      </c>
      <c r="F39" s="29"/>
      <c r="G39" s="30"/>
      <c r="H39" s="30"/>
      <c r="I39" s="30"/>
      <c r="J39" s="35">
        <v>0.19500000000000001</v>
      </c>
      <c r="K39" s="30">
        <f>L39+N39</f>
        <v>43848</v>
      </c>
      <c r="L39" s="30">
        <v>40778.6</v>
      </c>
      <c r="M39" s="30"/>
      <c r="N39" s="30">
        <v>3069.4</v>
      </c>
      <c r="O39" s="29"/>
      <c r="P39" s="30"/>
      <c r="Q39" s="30"/>
      <c r="R39" s="30"/>
      <c r="S39" s="28"/>
    </row>
    <row r="40" spans="1:19" s="31" customFormat="1" ht="43.5" customHeight="1">
      <c r="A40" s="86" t="s">
        <v>48</v>
      </c>
      <c r="B40" s="87"/>
      <c r="C40" s="35"/>
      <c r="D40" s="29"/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41"/>
      <c r="P40" s="29"/>
      <c r="Q40" s="29"/>
      <c r="R40" s="29"/>
      <c r="S40" s="28"/>
    </row>
    <row r="41" spans="1:19" s="31" customFormat="1" ht="105.75" customHeight="1">
      <c r="A41" s="32">
        <v>22</v>
      </c>
      <c r="B41" s="33" t="s">
        <v>49</v>
      </c>
      <c r="C41" s="42"/>
      <c r="D41" s="43">
        <v>50.26</v>
      </c>
      <c r="E41" s="30">
        <f t="shared" si="4"/>
        <v>85000</v>
      </c>
      <c r="F41" s="29"/>
      <c r="G41" s="29"/>
      <c r="H41" s="29"/>
      <c r="I41" s="29"/>
      <c r="J41" s="29"/>
      <c r="K41" s="29"/>
      <c r="L41" s="29"/>
      <c r="M41" s="29"/>
      <c r="N41" s="29"/>
      <c r="O41" s="41" t="s">
        <v>50</v>
      </c>
      <c r="P41" s="30">
        <v>85000</v>
      </c>
      <c r="Q41" s="30"/>
      <c r="R41" s="30">
        <v>85000</v>
      </c>
      <c r="S41" s="28"/>
    </row>
    <row r="42" spans="1:19" s="31" customFormat="1" ht="33" hidden="1">
      <c r="A42" s="86" t="s">
        <v>51</v>
      </c>
      <c r="B42" s="87"/>
      <c r="C42" s="29"/>
      <c r="D42" s="29"/>
      <c r="E42" s="30"/>
      <c r="F42" s="41"/>
      <c r="G42" s="41"/>
      <c r="H42" s="41"/>
      <c r="I42" s="41"/>
      <c r="J42" s="41"/>
      <c r="K42" s="41"/>
      <c r="L42" s="41"/>
      <c r="M42" s="41"/>
      <c r="N42" s="29"/>
      <c r="O42" s="41"/>
      <c r="P42" s="29"/>
      <c r="Q42" s="29"/>
      <c r="R42" s="29"/>
      <c r="S42" s="28"/>
    </row>
    <row r="43" spans="1:19" s="31" customFormat="1" ht="33" hidden="1">
      <c r="A43" s="86" t="s">
        <v>52</v>
      </c>
      <c r="B43" s="87"/>
      <c r="C43" s="29"/>
      <c r="D43" s="29"/>
      <c r="E43" s="30"/>
      <c r="F43" s="29"/>
      <c r="G43" s="29"/>
      <c r="H43" s="29"/>
      <c r="I43" s="29"/>
      <c r="J43" s="29"/>
      <c r="K43" s="29"/>
      <c r="L43" s="29"/>
      <c r="M43" s="29"/>
      <c r="N43" s="29"/>
      <c r="O43" s="41"/>
      <c r="P43" s="29"/>
      <c r="Q43" s="29"/>
      <c r="R43" s="29"/>
      <c r="S43" s="28"/>
    </row>
    <row r="44" spans="1:19" s="31" customFormat="1" ht="33" hidden="1">
      <c r="A44" s="86" t="s">
        <v>53</v>
      </c>
      <c r="B44" s="87"/>
      <c r="C44" s="29"/>
      <c r="D44" s="29"/>
      <c r="E44" s="30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8"/>
    </row>
    <row r="45" spans="1:19" s="31" customFormat="1" ht="52.5" customHeight="1">
      <c r="A45" s="86" t="s">
        <v>54</v>
      </c>
      <c r="B45" s="87"/>
      <c r="C45" s="29"/>
      <c r="D45" s="29"/>
      <c r="E45" s="30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8"/>
    </row>
    <row r="46" spans="1:19" s="31" customFormat="1" ht="139.5" customHeight="1">
      <c r="A46" s="32">
        <v>21</v>
      </c>
      <c r="B46" s="33" t="s">
        <v>55</v>
      </c>
      <c r="C46" s="44"/>
      <c r="D46" s="34">
        <v>24.72</v>
      </c>
      <c r="E46" s="30">
        <f t="shared" si="4"/>
        <v>165593.29999999999</v>
      </c>
      <c r="F46" s="29"/>
      <c r="G46" s="29"/>
      <c r="H46" s="29"/>
      <c r="I46" s="29"/>
      <c r="J46" s="29" t="s">
        <v>56</v>
      </c>
      <c r="K46" s="30">
        <f>L46</f>
        <v>165593.29999999999</v>
      </c>
      <c r="L46" s="45">
        <v>165593.29999999999</v>
      </c>
      <c r="M46" s="29"/>
      <c r="N46" s="29"/>
      <c r="O46" s="29"/>
      <c r="P46" s="29"/>
      <c r="Q46" s="29"/>
      <c r="R46" s="29"/>
      <c r="S46" s="28"/>
    </row>
    <row r="47" spans="1:19" s="31" customFormat="1" ht="62.25" customHeight="1">
      <c r="A47" s="32">
        <v>22</v>
      </c>
      <c r="B47" s="46" t="s">
        <v>57</v>
      </c>
      <c r="C47" s="37">
        <f>J47</f>
        <v>1.88</v>
      </c>
      <c r="D47" s="29"/>
      <c r="E47" s="30">
        <f t="shared" si="4"/>
        <v>71762.400000000009</v>
      </c>
      <c r="F47" s="29"/>
      <c r="G47" s="29"/>
      <c r="H47" s="29"/>
      <c r="I47" s="29"/>
      <c r="J47" s="34">
        <v>1.88</v>
      </c>
      <c r="K47" s="30">
        <f t="shared" ref="K47:K48" si="5">L47+N47</f>
        <v>71762.400000000009</v>
      </c>
      <c r="L47" s="45">
        <v>68174.3</v>
      </c>
      <c r="M47" s="45"/>
      <c r="N47" s="45">
        <v>3588.1</v>
      </c>
      <c r="O47" s="29"/>
      <c r="P47" s="29"/>
      <c r="Q47" s="29"/>
      <c r="R47" s="29"/>
      <c r="S47" s="28"/>
    </row>
    <row r="48" spans="1:19" s="31" customFormat="1" ht="52.5" customHeight="1">
      <c r="A48" s="32">
        <v>23</v>
      </c>
      <c r="B48" s="46" t="s">
        <v>58</v>
      </c>
      <c r="C48" s="37">
        <f>J48</f>
        <v>0.37</v>
      </c>
      <c r="D48" s="34"/>
      <c r="E48" s="30">
        <f t="shared" si="4"/>
        <v>8044.9</v>
      </c>
      <c r="F48" s="29"/>
      <c r="G48" s="29"/>
      <c r="H48" s="29"/>
      <c r="I48" s="29"/>
      <c r="J48" s="34">
        <v>0.37</v>
      </c>
      <c r="K48" s="30">
        <f t="shared" si="5"/>
        <v>8044.9</v>
      </c>
      <c r="L48" s="45">
        <v>7642.7</v>
      </c>
      <c r="M48" s="45"/>
      <c r="N48" s="45">
        <v>402.2</v>
      </c>
      <c r="O48" s="29"/>
      <c r="P48" s="29"/>
      <c r="Q48" s="29"/>
      <c r="R48" s="29"/>
      <c r="S48" s="28"/>
    </row>
    <row r="49" spans="1:19" s="31" customFormat="1" ht="56.25" hidden="1" customHeight="1">
      <c r="A49" s="86" t="s">
        <v>59</v>
      </c>
      <c r="B49" s="87"/>
      <c r="C49" s="30"/>
      <c r="D49" s="30"/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8"/>
    </row>
    <row r="50" spans="1:19" s="31" customFormat="1" ht="52.5" hidden="1" customHeight="1">
      <c r="A50" s="86" t="s">
        <v>60</v>
      </c>
      <c r="B50" s="87"/>
      <c r="C50" s="29"/>
      <c r="D50" s="29"/>
      <c r="E50" s="30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8"/>
    </row>
    <row r="51" spans="1:19" s="31" customFormat="1" ht="111.75" hidden="1" customHeight="1">
      <c r="A51" s="32">
        <v>24</v>
      </c>
      <c r="B51" s="33" t="s">
        <v>61</v>
      </c>
      <c r="C51" s="29">
        <f>F51+J51+O51</f>
        <v>0</v>
      </c>
      <c r="D51" s="43"/>
      <c r="E51" s="30">
        <f t="shared" si="4"/>
        <v>0</v>
      </c>
      <c r="F51" s="29"/>
      <c r="G51" s="29"/>
      <c r="H51" s="29"/>
      <c r="I51" s="29"/>
      <c r="J51" s="29"/>
      <c r="K51" s="30"/>
      <c r="L51" s="30"/>
      <c r="M51" s="29"/>
      <c r="N51" s="29"/>
      <c r="O51" s="29"/>
      <c r="P51" s="30"/>
      <c r="Q51" s="30"/>
      <c r="R51" s="30"/>
      <c r="S51" s="28"/>
    </row>
    <row r="52" spans="1:19" s="31" customFormat="1" ht="49.5" hidden="1" customHeight="1">
      <c r="A52" s="86" t="s">
        <v>62</v>
      </c>
      <c r="B52" s="87"/>
      <c r="C52" s="29"/>
      <c r="D52" s="29"/>
      <c r="E52" s="30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8"/>
    </row>
    <row r="53" spans="1:19" s="31" customFormat="1" ht="144.75" hidden="1" customHeight="1">
      <c r="A53" s="32">
        <v>25</v>
      </c>
      <c r="B53" s="47" t="s">
        <v>63</v>
      </c>
      <c r="C53" s="35">
        <f>F53+J53+O53</f>
        <v>0</v>
      </c>
      <c r="D53" s="29"/>
      <c r="E53" s="30">
        <f t="shared" si="4"/>
        <v>0</v>
      </c>
      <c r="F53" s="29"/>
      <c r="G53" s="30"/>
      <c r="H53" s="30"/>
      <c r="I53" s="29"/>
      <c r="J53" s="35"/>
      <c r="K53" s="30"/>
      <c r="L53" s="30"/>
      <c r="M53" s="29"/>
      <c r="N53" s="29"/>
      <c r="O53" s="48"/>
      <c r="P53" s="30"/>
      <c r="Q53" s="30"/>
      <c r="R53" s="30"/>
      <c r="S53" s="28"/>
    </row>
    <row r="54" spans="1:19" s="31" customFormat="1" ht="38.25" hidden="1" customHeight="1">
      <c r="A54" s="21"/>
      <c r="B54" s="49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9"/>
      <c r="O54" s="29"/>
      <c r="P54" s="29"/>
      <c r="Q54" s="29"/>
      <c r="R54" s="29"/>
      <c r="S54" s="28"/>
    </row>
    <row r="55" spans="1:19" s="31" customFormat="1" ht="48" customHeight="1">
      <c r="A55" s="21" t="s">
        <v>64</v>
      </c>
      <c r="B55" s="95" t="s">
        <v>65</v>
      </c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6"/>
    </row>
    <row r="56" spans="1:19" s="31" customFormat="1" ht="75" customHeight="1">
      <c r="A56" s="21"/>
      <c r="B56" s="24" t="s">
        <v>66</v>
      </c>
      <c r="C56" s="25">
        <f>SUM(C58:C84)</f>
        <v>53.7</v>
      </c>
      <c r="D56" s="25"/>
      <c r="E56" s="25">
        <f>E60+E61+E62+E64+E65+E67+E69+E71+E72+E74+E76+E78+E80+E81+E84+E58+E82</f>
        <v>230162.32516000001</v>
      </c>
      <c r="F56" s="25">
        <f>F60+F61+F62+F64+F65+F67+F69+F71+F72+F74+F76+F78+F80+F81+F84+F58+F82</f>
        <v>29.700000000000003</v>
      </c>
      <c r="G56" s="25">
        <f>G60+G61+G62+G64+G65+G67+G69+G71+G72+G74+G76+G78+G80+G81+G84+G58+G82</f>
        <v>121337.32515999999</v>
      </c>
      <c r="H56" s="25">
        <f>H60+H61+H62+H64+H65+H67+H69+H71+H72+H74+H76+H78+H80+H81+H84+H58+H82</f>
        <v>121337.32515999999</v>
      </c>
      <c r="I56" s="25">
        <f t="shared" ref="I56:S56" si="6">I60+I61+I62+I64+I65+I67+I69+I71+I72+I74+I76+I78+I80+I81+I84+I58</f>
        <v>0</v>
      </c>
      <c r="J56" s="25">
        <f t="shared" si="6"/>
        <v>15.5</v>
      </c>
      <c r="K56" s="25">
        <f>K60+K61+K62+K64+K65+K67+K69+K71+K72+K74+K76+K78+K80+K81+K84+K58+K82</f>
        <v>71825</v>
      </c>
      <c r="L56" s="25">
        <f t="shared" si="6"/>
        <v>71825</v>
      </c>
      <c r="M56" s="25">
        <f t="shared" si="6"/>
        <v>0</v>
      </c>
      <c r="N56" s="25">
        <f t="shared" si="6"/>
        <v>0</v>
      </c>
      <c r="O56" s="25">
        <f>O60+O61+O62+O64+O65+O67+O69+O71+O72+O74+O76+O78+O80+O81+O84+O58+O82</f>
        <v>8.5</v>
      </c>
      <c r="P56" s="25">
        <f>P60+P61+P62+P64+P65+P67+P69+P71+P72+P74+P76+P78+P80+P81+P84+P58+P82</f>
        <v>37000</v>
      </c>
      <c r="Q56" s="25"/>
      <c r="R56" s="25">
        <f>R60+R61+R62+R64+R65+R67+R69+R71+R72+R74+R76+R78+R80+R81+R84+R58+R82</f>
        <v>37000</v>
      </c>
      <c r="S56" s="50">
        <f t="shared" si="6"/>
        <v>0</v>
      </c>
    </row>
    <row r="57" spans="1:19" ht="52.5" customHeight="1">
      <c r="A57" s="97" t="s">
        <v>32</v>
      </c>
      <c r="B57" s="98"/>
      <c r="C57" s="29"/>
      <c r="D57" s="29"/>
      <c r="E57" s="51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30"/>
      <c r="Q57" s="30"/>
      <c r="R57" s="30"/>
      <c r="S57" s="28"/>
    </row>
    <row r="58" spans="1:19" ht="72" customHeight="1">
      <c r="A58" s="32">
        <v>1</v>
      </c>
      <c r="B58" s="47" t="s">
        <v>67</v>
      </c>
      <c r="C58" s="29">
        <f>F58+J58+O58</f>
        <v>2.8</v>
      </c>
      <c r="D58" s="25"/>
      <c r="E58" s="30">
        <f>G58+K58+P58</f>
        <v>14000</v>
      </c>
      <c r="F58" s="29"/>
      <c r="G58" s="30"/>
      <c r="H58" s="30"/>
      <c r="I58" s="29"/>
      <c r="J58" s="29"/>
      <c r="K58" s="30"/>
      <c r="L58" s="30"/>
      <c r="M58" s="30"/>
      <c r="N58" s="30"/>
      <c r="O58" s="29">
        <v>2.8</v>
      </c>
      <c r="P58" s="30">
        <v>14000</v>
      </c>
      <c r="Q58" s="30"/>
      <c r="R58" s="30">
        <v>14000</v>
      </c>
      <c r="S58" s="28"/>
    </row>
    <row r="59" spans="1:19" ht="45" customHeight="1">
      <c r="A59" s="86" t="s">
        <v>37</v>
      </c>
      <c r="B59" s="87"/>
      <c r="C59" s="29"/>
      <c r="D59" s="29"/>
      <c r="E59" s="51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30"/>
      <c r="Q59" s="30"/>
      <c r="R59" s="30"/>
      <c r="S59" s="28"/>
    </row>
    <row r="60" spans="1:19" ht="108" customHeight="1">
      <c r="A60" s="32">
        <v>2</v>
      </c>
      <c r="B60" s="33" t="s">
        <v>68</v>
      </c>
      <c r="C60" s="29">
        <f t="shared" ref="C60:C84" si="7">F60+J60+O60</f>
        <v>2.9</v>
      </c>
      <c r="D60" s="25"/>
      <c r="E60" s="30">
        <f t="shared" ref="E60:E84" si="8">G60+K60+P60</f>
        <v>15299.6</v>
      </c>
      <c r="F60" s="29">
        <v>2.9</v>
      </c>
      <c r="G60" s="30">
        <f>H60</f>
        <v>15299.6</v>
      </c>
      <c r="H60" s="30">
        <v>15299.6</v>
      </c>
      <c r="I60" s="29"/>
      <c r="J60" s="29"/>
      <c r="K60" s="30"/>
      <c r="L60" s="30"/>
      <c r="M60" s="30"/>
      <c r="N60" s="30"/>
      <c r="O60" s="29"/>
      <c r="P60" s="30"/>
      <c r="Q60" s="30"/>
      <c r="R60" s="30"/>
      <c r="S60" s="28"/>
    </row>
    <row r="61" spans="1:19" ht="110.25" customHeight="1">
      <c r="A61" s="32">
        <v>3</v>
      </c>
      <c r="B61" s="33" t="s">
        <v>69</v>
      </c>
      <c r="C61" s="29">
        <f t="shared" si="7"/>
        <v>4.4000000000000004</v>
      </c>
      <c r="D61" s="25"/>
      <c r="E61" s="30">
        <f t="shared" si="8"/>
        <v>13167.8</v>
      </c>
      <c r="F61" s="29">
        <v>4.4000000000000004</v>
      </c>
      <c r="G61" s="30">
        <f>H61</f>
        <v>13167.8</v>
      </c>
      <c r="H61" s="30">
        <v>13167.8</v>
      </c>
      <c r="I61" s="29"/>
      <c r="J61" s="29"/>
      <c r="K61" s="30"/>
      <c r="L61" s="30"/>
      <c r="M61" s="30"/>
      <c r="N61" s="30"/>
      <c r="O61" s="29"/>
      <c r="P61" s="30"/>
      <c r="Q61" s="30"/>
      <c r="R61" s="30"/>
      <c r="S61" s="28"/>
    </row>
    <row r="62" spans="1:19" ht="139.5" customHeight="1">
      <c r="A62" s="32">
        <v>4</v>
      </c>
      <c r="B62" s="33" t="s">
        <v>70</v>
      </c>
      <c r="C62" s="29">
        <f t="shared" si="7"/>
        <v>6.8</v>
      </c>
      <c r="D62" s="25"/>
      <c r="E62" s="30">
        <f t="shared" si="8"/>
        <v>46291.6</v>
      </c>
      <c r="F62" s="29"/>
      <c r="G62" s="30"/>
      <c r="H62" s="30"/>
      <c r="I62" s="29"/>
      <c r="J62" s="29">
        <v>6.8</v>
      </c>
      <c r="K62" s="30">
        <f>L62</f>
        <v>46291.6</v>
      </c>
      <c r="L62" s="30">
        <v>46291.6</v>
      </c>
      <c r="M62" s="30"/>
      <c r="N62" s="30"/>
      <c r="O62" s="29"/>
      <c r="P62" s="30"/>
      <c r="Q62" s="30"/>
      <c r="R62" s="30"/>
      <c r="S62" s="28"/>
    </row>
    <row r="63" spans="1:19" ht="43.5" customHeight="1">
      <c r="A63" s="86" t="s">
        <v>71</v>
      </c>
      <c r="B63" s="87"/>
      <c r="C63" s="29"/>
      <c r="D63" s="52"/>
      <c r="E63" s="53"/>
      <c r="F63" s="29"/>
      <c r="G63" s="29"/>
      <c r="H63" s="29"/>
      <c r="I63" s="29"/>
      <c r="J63" s="29"/>
      <c r="K63" s="30"/>
      <c r="L63" s="30"/>
      <c r="M63" s="30"/>
      <c r="N63" s="30"/>
      <c r="O63" s="29"/>
      <c r="P63" s="30"/>
      <c r="Q63" s="30"/>
      <c r="R63" s="30"/>
      <c r="S63" s="28"/>
    </row>
    <row r="64" spans="1:19" ht="132" customHeight="1">
      <c r="A64" s="32">
        <v>5</v>
      </c>
      <c r="B64" s="33" t="s">
        <v>72</v>
      </c>
      <c r="C64" s="29">
        <f t="shared" si="7"/>
        <v>6.3</v>
      </c>
      <c r="D64" s="54"/>
      <c r="E64" s="30">
        <f t="shared" si="8"/>
        <v>25131.3</v>
      </c>
      <c r="F64" s="29">
        <v>6.3</v>
      </c>
      <c r="G64" s="30">
        <f>H64</f>
        <v>25131.3</v>
      </c>
      <c r="H64" s="30">
        <v>25131.3</v>
      </c>
      <c r="I64" s="29"/>
      <c r="J64" s="29"/>
      <c r="K64" s="30"/>
      <c r="L64" s="30"/>
      <c r="M64" s="30"/>
      <c r="N64" s="30"/>
      <c r="O64" s="29"/>
      <c r="P64" s="30"/>
      <c r="Q64" s="30"/>
      <c r="R64" s="30"/>
      <c r="S64" s="28"/>
    </row>
    <row r="65" spans="1:19" ht="143.25" customHeight="1">
      <c r="A65" s="32">
        <v>6</v>
      </c>
      <c r="B65" s="33" t="s">
        <v>73</v>
      </c>
      <c r="C65" s="29">
        <f t="shared" si="7"/>
        <v>3.9</v>
      </c>
      <c r="D65" s="54"/>
      <c r="E65" s="30">
        <f t="shared" si="8"/>
        <v>3708.4</v>
      </c>
      <c r="F65" s="29"/>
      <c r="G65" s="30"/>
      <c r="H65" s="30"/>
      <c r="I65" s="29"/>
      <c r="J65" s="29">
        <v>3.9</v>
      </c>
      <c r="K65" s="30">
        <f>L65</f>
        <v>3708.4</v>
      </c>
      <c r="L65" s="30">
        <v>3708.4</v>
      </c>
      <c r="M65" s="30"/>
      <c r="N65" s="30"/>
      <c r="O65" s="29"/>
      <c r="P65" s="30"/>
      <c r="Q65" s="30"/>
      <c r="R65" s="30"/>
      <c r="S65" s="28"/>
    </row>
    <row r="66" spans="1:19" ht="51" hidden="1" customHeight="1">
      <c r="A66" s="86" t="s">
        <v>74</v>
      </c>
      <c r="B66" s="87"/>
      <c r="C66" s="29"/>
      <c r="D66" s="54"/>
      <c r="E66" s="25"/>
      <c r="F66" s="29"/>
      <c r="G66" s="29"/>
      <c r="H66" s="29"/>
      <c r="I66" s="29"/>
      <c r="J66" s="29"/>
      <c r="K66" s="30" t="s">
        <v>75</v>
      </c>
      <c r="L66" s="30"/>
      <c r="M66" s="30"/>
      <c r="N66" s="30"/>
      <c r="O66" s="29"/>
      <c r="P66" s="30"/>
      <c r="Q66" s="30"/>
      <c r="R66" s="30"/>
      <c r="S66" s="28"/>
    </row>
    <row r="67" spans="1:19" ht="162" hidden="1" customHeight="1">
      <c r="A67" s="32">
        <v>7</v>
      </c>
      <c r="B67" s="47" t="s">
        <v>76</v>
      </c>
      <c r="C67" s="29">
        <f t="shared" si="7"/>
        <v>0</v>
      </c>
      <c r="D67" s="54"/>
      <c r="E67" s="30">
        <f t="shared" si="8"/>
        <v>0</v>
      </c>
      <c r="F67" s="29"/>
      <c r="G67" s="29"/>
      <c r="H67" s="29"/>
      <c r="I67" s="29"/>
      <c r="J67" s="29"/>
      <c r="K67" s="30"/>
      <c r="L67" s="30"/>
      <c r="M67" s="30"/>
      <c r="N67" s="30"/>
      <c r="O67" s="29"/>
      <c r="P67" s="30"/>
      <c r="Q67" s="30"/>
      <c r="R67" s="30"/>
      <c r="S67" s="28"/>
    </row>
    <row r="68" spans="1:19" ht="46.5" customHeight="1">
      <c r="A68" s="86" t="s">
        <v>77</v>
      </c>
      <c r="B68" s="87"/>
      <c r="C68" s="29"/>
      <c r="D68" s="54"/>
      <c r="E68" s="25"/>
      <c r="F68" s="29"/>
      <c r="G68" s="29"/>
      <c r="H68" s="29"/>
      <c r="I68" s="29"/>
      <c r="J68" s="29"/>
      <c r="K68" s="30" t="s">
        <v>75</v>
      </c>
      <c r="L68" s="30"/>
      <c r="M68" s="30"/>
      <c r="N68" s="30"/>
      <c r="O68" s="29"/>
      <c r="P68" s="30"/>
      <c r="Q68" s="30"/>
      <c r="R68" s="30"/>
      <c r="S68" s="28"/>
    </row>
    <row r="69" spans="1:19" ht="114" customHeight="1">
      <c r="A69" s="32">
        <v>7</v>
      </c>
      <c r="B69" s="33" t="s">
        <v>78</v>
      </c>
      <c r="C69" s="29">
        <f t="shared" si="7"/>
        <v>2.6</v>
      </c>
      <c r="D69" s="54"/>
      <c r="E69" s="30">
        <f t="shared" si="8"/>
        <v>11754.62516</v>
      </c>
      <c r="F69" s="29">
        <v>2.6</v>
      </c>
      <c r="G69" s="30">
        <v>11754.62516</v>
      </c>
      <c r="H69" s="30">
        <v>11754.62516</v>
      </c>
      <c r="I69" s="29"/>
      <c r="J69" s="29"/>
      <c r="K69" s="30"/>
      <c r="L69" s="30"/>
      <c r="M69" s="30"/>
      <c r="N69" s="30"/>
      <c r="O69" s="29"/>
      <c r="P69" s="30"/>
      <c r="Q69" s="30"/>
      <c r="R69" s="30"/>
      <c r="S69" s="28"/>
    </row>
    <row r="70" spans="1:19" ht="45" customHeight="1">
      <c r="A70" s="86" t="s">
        <v>79</v>
      </c>
      <c r="B70" s="87"/>
      <c r="C70" s="29"/>
      <c r="D70" s="53"/>
      <c r="E70" s="53"/>
      <c r="F70" s="29"/>
      <c r="G70" s="29"/>
      <c r="H70" s="29"/>
      <c r="I70" s="29"/>
      <c r="J70" s="29"/>
      <c r="K70" s="30"/>
      <c r="L70" s="30"/>
      <c r="M70" s="30"/>
      <c r="N70" s="30"/>
      <c r="O70" s="29"/>
      <c r="P70" s="30"/>
      <c r="Q70" s="30"/>
      <c r="R70" s="30"/>
      <c r="S70" s="28"/>
    </row>
    <row r="71" spans="1:19" ht="77.25" customHeight="1">
      <c r="A71" s="32">
        <v>8</v>
      </c>
      <c r="B71" s="47" t="s">
        <v>80</v>
      </c>
      <c r="C71" s="29">
        <f t="shared" si="7"/>
        <v>0.5</v>
      </c>
      <c r="D71" s="53"/>
      <c r="E71" s="30">
        <f t="shared" si="8"/>
        <v>2659.8</v>
      </c>
      <c r="F71" s="29">
        <v>0.5</v>
      </c>
      <c r="G71" s="30">
        <f>H71</f>
        <v>2659.8</v>
      </c>
      <c r="H71" s="30">
        <v>2659.8</v>
      </c>
      <c r="I71" s="29"/>
      <c r="J71" s="29"/>
      <c r="K71" s="30"/>
      <c r="L71" s="30"/>
      <c r="M71" s="30"/>
      <c r="N71" s="30"/>
      <c r="O71" s="29"/>
      <c r="P71" s="30"/>
      <c r="Q71" s="30"/>
      <c r="R71" s="30"/>
      <c r="S71" s="28"/>
    </row>
    <row r="72" spans="1:19" ht="144.75" customHeight="1">
      <c r="A72" s="32">
        <v>9</v>
      </c>
      <c r="B72" s="33" t="s">
        <v>81</v>
      </c>
      <c r="C72" s="29">
        <f t="shared" si="7"/>
        <v>4.8</v>
      </c>
      <c r="D72" s="53"/>
      <c r="E72" s="30">
        <f t="shared" si="8"/>
        <v>21825</v>
      </c>
      <c r="F72" s="29"/>
      <c r="G72" s="30"/>
      <c r="H72" s="30"/>
      <c r="I72" s="29"/>
      <c r="J72" s="29">
        <v>4.8</v>
      </c>
      <c r="K72" s="30">
        <f>L72</f>
        <v>21825</v>
      </c>
      <c r="L72" s="30">
        <v>21825</v>
      </c>
      <c r="M72" s="30"/>
      <c r="N72" s="30"/>
      <c r="O72" s="29"/>
      <c r="P72" s="30"/>
      <c r="Q72" s="30"/>
      <c r="R72" s="30"/>
      <c r="S72" s="28"/>
    </row>
    <row r="73" spans="1:19" s="55" customFormat="1" ht="45" customHeight="1">
      <c r="A73" s="86" t="s">
        <v>82</v>
      </c>
      <c r="B73" s="87"/>
      <c r="C73" s="29"/>
      <c r="D73" s="53"/>
      <c r="E73" s="53"/>
      <c r="F73" s="29"/>
      <c r="G73" s="29"/>
      <c r="H73" s="29"/>
      <c r="I73" s="29"/>
      <c r="J73" s="29"/>
      <c r="K73" s="30"/>
      <c r="L73" s="30"/>
      <c r="M73" s="30"/>
      <c r="N73" s="30"/>
      <c r="O73" s="29"/>
      <c r="P73" s="30"/>
      <c r="Q73" s="30"/>
      <c r="R73" s="30"/>
      <c r="S73" s="28"/>
    </row>
    <row r="74" spans="1:19" s="55" customFormat="1" ht="101.25" customHeight="1">
      <c r="A74" s="32">
        <v>10</v>
      </c>
      <c r="B74" s="33" t="s">
        <v>83</v>
      </c>
      <c r="C74" s="29">
        <f t="shared" si="7"/>
        <v>3.2</v>
      </c>
      <c r="D74" s="53"/>
      <c r="E74" s="30">
        <f t="shared" si="8"/>
        <v>14149.8</v>
      </c>
      <c r="F74" s="29">
        <v>3.2</v>
      </c>
      <c r="G74" s="30">
        <f>H74</f>
        <v>14149.8</v>
      </c>
      <c r="H74" s="30">
        <v>14149.8</v>
      </c>
      <c r="I74" s="29"/>
      <c r="J74" s="29"/>
      <c r="K74" s="30"/>
      <c r="L74" s="30"/>
      <c r="M74" s="30"/>
      <c r="N74" s="30"/>
      <c r="O74" s="29"/>
      <c r="P74" s="30"/>
      <c r="Q74" s="30"/>
      <c r="R74" s="30"/>
      <c r="S74" s="28"/>
    </row>
    <row r="75" spans="1:19" s="55" customFormat="1" ht="36" customHeight="1">
      <c r="A75" s="86" t="s">
        <v>53</v>
      </c>
      <c r="B75" s="87"/>
      <c r="C75" s="29"/>
      <c r="D75" s="53"/>
      <c r="E75" s="53"/>
      <c r="F75" s="29"/>
      <c r="G75" s="29"/>
      <c r="H75" s="29"/>
      <c r="I75" s="29"/>
      <c r="J75" s="29"/>
      <c r="K75" s="30"/>
      <c r="L75" s="30"/>
      <c r="M75" s="30"/>
      <c r="N75" s="30"/>
      <c r="O75" s="29"/>
      <c r="P75" s="30"/>
      <c r="Q75" s="30"/>
      <c r="R75" s="30"/>
      <c r="S75" s="28"/>
    </row>
    <row r="76" spans="1:19" s="55" customFormat="1" ht="72" customHeight="1">
      <c r="A76" s="32">
        <v>11</v>
      </c>
      <c r="B76" s="33" t="s">
        <v>84</v>
      </c>
      <c r="C76" s="29">
        <f t="shared" si="7"/>
        <v>1.8</v>
      </c>
      <c r="D76" s="53"/>
      <c r="E76" s="30">
        <f t="shared" si="8"/>
        <v>7135.2</v>
      </c>
      <c r="F76" s="29">
        <v>1.8</v>
      </c>
      <c r="G76" s="30">
        <f>H76</f>
        <v>7135.2</v>
      </c>
      <c r="H76" s="30">
        <v>7135.2</v>
      </c>
      <c r="I76" s="29"/>
      <c r="J76" s="29"/>
      <c r="K76" s="30"/>
      <c r="L76" s="30"/>
      <c r="M76" s="30"/>
      <c r="N76" s="30"/>
      <c r="O76" s="29"/>
      <c r="P76" s="30"/>
      <c r="Q76" s="30"/>
      <c r="R76" s="30"/>
      <c r="S76" s="28"/>
    </row>
    <row r="77" spans="1:19" s="55" customFormat="1" ht="49.5" customHeight="1">
      <c r="A77" s="86" t="s">
        <v>59</v>
      </c>
      <c r="B77" s="87"/>
      <c r="C77" s="29"/>
      <c r="D77" s="53"/>
      <c r="E77" s="53"/>
      <c r="F77" s="29"/>
      <c r="G77" s="29"/>
      <c r="H77" s="29"/>
      <c r="I77" s="29"/>
      <c r="J77" s="29"/>
      <c r="K77" s="30"/>
      <c r="L77" s="30"/>
      <c r="M77" s="30"/>
      <c r="N77" s="30"/>
      <c r="O77" s="29"/>
      <c r="P77" s="30"/>
      <c r="Q77" s="30"/>
      <c r="R77" s="30"/>
      <c r="S77" s="28"/>
    </row>
    <row r="78" spans="1:19" ht="78.75" customHeight="1">
      <c r="A78" s="32">
        <v>12</v>
      </c>
      <c r="B78" s="33" t="s">
        <v>85</v>
      </c>
      <c r="C78" s="29">
        <f t="shared" si="7"/>
        <v>3.1</v>
      </c>
      <c r="D78" s="53"/>
      <c r="E78" s="30">
        <f t="shared" si="8"/>
        <v>10790.5</v>
      </c>
      <c r="F78" s="29">
        <v>3.1</v>
      </c>
      <c r="G78" s="30">
        <f>H78</f>
        <v>10790.5</v>
      </c>
      <c r="H78" s="30">
        <v>10790.5</v>
      </c>
      <c r="I78" s="29"/>
      <c r="J78" s="29"/>
      <c r="K78" s="30"/>
      <c r="L78" s="30"/>
      <c r="M78" s="30"/>
      <c r="N78" s="30"/>
      <c r="O78" s="29"/>
      <c r="P78" s="30"/>
      <c r="Q78" s="30"/>
      <c r="R78" s="30"/>
      <c r="S78" s="28"/>
    </row>
    <row r="79" spans="1:19" ht="45" customHeight="1">
      <c r="A79" s="86" t="s">
        <v>60</v>
      </c>
      <c r="B79" s="87"/>
      <c r="C79" s="29"/>
      <c r="D79" s="53"/>
      <c r="E79" s="53"/>
      <c r="F79" s="29"/>
      <c r="G79" s="29"/>
      <c r="H79" s="29"/>
      <c r="I79" s="29"/>
      <c r="J79" s="29"/>
      <c r="K79" s="30"/>
      <c r="L79" s="30"/>
      <c r="M79" s="30"/>
      <c r="N79" s="30"/>
      <c r="O79" s="29"/>
      <c r="P79" s="30"/>
      <c r="Q79" s="30"/>
      <c r="R79" s="30"/>
      <c r="S79" s="28"/>
    </row>
    <row r="80" spans="1:19" ht="116.25" customHeight="1">
      <c r="A80" s="32">
        <v>13</v>
      </c>
      <c r="B80" s="47" t="s">
        <v>86</v>
      </c>
      <c r="C80" s="29">
        <f t="shared" si="7"/>
        <v>1.4</v>
      </c>
      <c r="D80" s="29"/>
      <c r="E80" s="30">
        <f t="shared" si="8"/>
        <v>6311.7</v>
      </c>
      <c r="F80" s="29">
        <v>1.4</v>
      </c>
      <c r="G80" s="30">
        <f>H80</f>
        <v>6311.7</v>
      </c>
      <c r="H80" s="30">
        <v>6311.7</v>
      </c>
      <c r="I80" s="29"/>
      <c r="J80" s="29"/>
      <c r="K80" s="30"/>
      <c r="L80" s="30"/>
      <c r="M80" s="30"/>
      <c r="N80" s="30"/>
      <c r="O80" s="29"/>
      <c r="P80" s="30"/>
      <c r="Q80" s="30"/>
      <c r="R80" s="30"/>
      <c r="S80" s="28"/>
    </row>
    <row r="81" spans="1:19" ht="98.25" customHeight="1">
      <c r="A81" s="32">
        <v>14</v>
      </c>
      <c r="B81" s="33" t="s">
        <v>87</v>
      </c>
      <c r="C81" s="29">
        <f t="shared" si="7"/>
        <v>1.7</v>
      </c>
      <c r="D81" s="29"/>
      <c r="E81" s="30">
        <f t="shared" si="8"/>
        <v>8049.1</v>
      </c>
      <c r="F81" s="29">
        <v>1.7</v>
      </c>
      <c r="G81" s="30">
        <f>H81</f>
        <v>8049.1</v>
      </c>
      <c r="H81" s="30">
        <v>8049.1</v>
      </c>
      <c r="I81" s="29"/>
      <c r="J81" s="29"/>
      <c r="K81" s="30"/>
      <c r="L81" s="30"/>
      <c r="M81" s="30"/>
      <c r="N81" s="30"/>
      <c r="O81" s="29"/>
      <c r="P81" s="30"/>
      <c r="Q81" s="30"/>
      <c r="R81" s="30"/>
      <c r="S81" s="28"/>
    </row>
    <row r="82" spans="1:19" ht="84" customHeight="1">
      <c r="A82" s="32">
        <v>15</v>
      </c>
      <c r="B82" s="33" t="s">
        <v>88</v>
      </c>
      <c r="C82" s="29">
        <f t="shared" si="7"/>
        <v>5.7</v>
      </c>
      <c r="D82" s="29"/>
      <c r="E82" s="30">
        <f t="shared" si="8"/>
        <v>23000</v>
      </c>
      <c r="F82" s="29"/>
      <c r="G82" s="30"/>
      <c r="H82" s="30"/>
      <c r="I82" s="29"/>
      <c r="J82" s="29"/>
      <c r="K82" s="30"/>
      <c r="L82" s="30"/>
      <c r="M82" s="30"/>
      <c r="N82" s="30"/>
      <c r="O82" s="29">
        <v>5.7</v>
      </c>
      <c r="P82" s="30">
        <f>R82</f>
        <v>23000</v>
      </c>
      <c r="Q82" s="30"/>
      <c r="R82" s="30">
        <v>23000</v>
      </c>
      <c r="S82" s="28"/>
    </row>
    <row r="83" spans="1:19" ht="47.25" customHeight="1">
      <c r="A83" s="86" t="s">
        <v>62</v>
      </c>
      <c r="B83" s="87"/>
      <c r="C83" s="29"/>
      <c r="D83" s="29"/>
      <c r="E83" s="29"/>
      <c r="F83" s="29"/>
      <c r="G83" s="29"/>
      <c r="H83" s="29"/>
      <c r="I83" s="29"/>
      <c r="J83" s="29"/>
      <c r="K83" s="30"/>
      <c r="L83" s="30"/>
      <c r="M83" s="30"/>
      <c r="N83" s="30"/>
      <c r="O83" s="29"/>
      <c r="P83" s="30"/>
      <c r="Q83" s="30"/>
      <c r="R83" s="30"/>
      <c r="S83" s="28"/>
    </row>
    <row r="84" spans="1:19" ht="81" customHeight="1" thickBot="1">
      <c r="A84" s="56">
        <v>16</v>
      </c>
      <c r="B84" s="57" t="s">
        <v>89</v>
      </c>
      <c r="C84" s="58">
        <f t="shared" si="7"/>
        <v>1.8</v>
      </c>
      <c r="D84" s="58"/>
      <c r="E84" s="59">
        <f t="shared" si="8"/>
        <v>6887.9</v>
      </c>
      <c r="F84" s="58">
        <v>1.8</v>
      </c>
      <c r="G84" s="59">
        <f>H84</f>
        <v>6887.9</v>
      </c>
      <c r="H84" s="59">
        <v>6887.9</v>
      </c>
      <c r="I84" s="58"/>
      <c r="J84" s="58"/>
      <c r="K84" s="59"/>
      <c r="L84" s="59"/>
      <c r="M84" s="59"/>
      <c r="N84" s="59"/>
      <c r="O84" s="58"/>
      <c r="P84" s="59"/>
      <c r="Q84" s="59"/>
      <c r="R84" s="59"/>
      <c r="S84" s="60"/>
    </row>
    <row r="85" spans="1:19" ht="153" customHeight="1">
      <c r="A85" s="61"/>
      <c r="B85" s="62"/>
      <c r="C85" s="63"/>
      <c r="D85" s="63"/>
      <c r="E85" s="64"/>
      <c r="F85" s="63"/>
      <c r="G85" s="64"/>
      <c r="H85" s="64"/>
      <c r="I85" s="63"/>
      <c r="J85" s="63"/>
      <c r="K85" s="64"/>
      <c r="L85" s="64"/>
      <c r="M85" s="64"/>
      <c r="N85" s="64"/>
      <c r="O85" s="63"/>
      <c r="P85" s="64"/>
      <c r="Q85" s="64"/>
      <c r="R85" s="64"/>
      <c r="S85" s="63"/>
    </row>
    <row r="86" spans="1:19" ht="117" customHeight="1">
      <c r="A86" s="102" t="s">
        <v>90</v>
      </c>
      <c r="B86" s="102"/>
      <c r="C86" s="102"/>
      <c r="D86" s="65"/>
      <c r="E86" s="65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7"/>
      <c r="Q86" s="67"/>
      <c r="R86" s="103" t="s">
        <v>91</v>
      </c>
      <c r="S86" s="103"/>
    </row>
    <row r="87" spans="1:19" s="69" customFormat="1" ht="45" hidden="1" customHeight="1">
      <c r="A87" s="99" t="s">
        <v>92</v>
      </c>
      <c r="B87" s="99"/>
      <c r="C87" s="99"/>
      <c r="D87" s="68"/>
      <c r="E87" s="68"/>
      <c r="F87" s="68"/>
      <c r="G87" s="68"/>
      <c r="O87" s="100"/>
      <c r="P87" s="100"/>
      <c r="Q87" s="100"/>
      <c r="R87" s="100"/>
    </row>
    <row r="88" spans="1:19" ht="40.5" hidden="1" customHeight="1">
      <c r="A88" s="99" t="s">
        <v>93</v>
      </c>
      <c r="B88" s="99"/>
      <c r="C88" s="99"/>
      <c r="D88" s="68"/>
      <c r="E88" s="68"/>
      <c r="F88" s="68"/>
      <c r="G88" s="68"/>
      <c r="P88" s="101" t="s">
        <v>94</v>
      </c>
      <c r="Q88" s="101"/>
      <c r="R88" s="101"/>
      <c r="S88" s="101"/>
    </row>
    <row r="89" spans="1:19" ht="53.25" hidden="1" customHeight="1"/>
    <row r="90" spans="1:19" ht="53.25" hidden="1" customHeight="1"/>
    <row r="91" spans="1:19" ht="53.25" hidden="1" customHeight="1"/>
    <row r="100" spans="5:18" ht="54" customHeight="1">
      <c r="G100" s="70"/>
      <c r="H100" s="71"/>
      <c r="I100" s="71"/>
      <c r="J100" s="70"/>
      <c r="K100" s="70"/>
      <c r="L100" s="71"/>
      <c r="M100" s="71"/>
      <c r="N100" s="71"/>
      <c r="O100" s="70"/>
      <c r="P100" s="70"/>
      <c r="Q100" s="70"/>
      <c r="R100" s="71"/>
    </row>
    <row r="101" spans="5:18" ht="51.75" customHeight="1">
      <c r="E101" s="72"/>
    </row>
  </sheetData>
  <mergeCells count="44">
    <mergeCell ref="A87:C87"/>
    <mergeCell ref="O87:R87"/>
    <mergeCell ref="A88:C88"/>
    <mergeCell ref="P88:S88"/>
    <mergeCell ref="A75:B75"/>
    <mergeCell ref="A77:B77"/>
    <mergeCell ref="A79:B79"/>
    <mergeCell ref="A83:B83"/>
    <mergeCell ref="A86:C86"/>
    <mergeCell ref="R86:S86"/>
    <mergeCell ref="A73:B73"/>
    <mergeCell ref="A45:B45"/>
    <mergeCell ref="A49:B49"/>
    <mergeCell ref="A50:B50"/>
    <mergeCell ref="A52:B52"/>
    <mergeCell ref="B55:S55"/>
    <mergeCell ref="A57:B57"/>
    <mergeCell ref="A59:B59"/>
    <mergeCell ref="A63:B63"/>
    <mergeCell ref="A66:B66"/>
    <mergeCell ref="A68:B68"/>
    <mergeCell ref="A70:B70"/>
    <mergeCell ref="A44:B44"/>
    <mergeCell ref="C7:D7"/>
    <mergeCell ref="H7:I7"/>
    <mergeCell ref="L7:N7"/>
    <mergeCell ref="Q7:S7"/>
    <mergeCell ref="B10:S10"/>
    <mergeCell ref="A16:B16"/>
    <mergeCell ref="A19:B19"/>
    <mergeCell ref="A35:B35"/>
    <mergeCell ref="A40:B40"/>
    <mergeCell ref="A42:B42"/>
    <mergeCell ref="A43:B43"/>
    <mergeCell ref="F1:M1"/>
    <mergeCell ref="O1:S1"/>
    <mergeCell ref="A3:S3"/>
    <mergeCell ref="A4:S4"/>
    <mergeCell ref="A6:A8"/>
    <mergeCell ref="B6:B8"/>
    <mergeCell ref="C6:E6"/>
    <mergeCell ref="F6:I6"/>
    <mergeCell ref="J6:N6"/>
    <mergeCell ref="O6:S6"/>
  </mergeCells>
  <pageMargins left="0.51181102362204722" right="0.39370078740157483" top="1.1811023622047245" bottom="0.39370078740157483" header="0.31496062992125984" footer="0"/>
  <pageSetup paperSize="9" scale="26" firstPageNumber="2" fitToHeight="5" orientation="landscape" useFirstPageNumber="1" r:id="rId1"/>
  <headerFooter scaleWithDoc="0">
    <oddHeader>&amp;C&amp;P</oddHeader>
    <evenHeader>&amp;C&amp;26&amp;[3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Изменения  стройка 02.12)</vt:lpstr>
      <vt:lpstr>'Изменения  стройка 02.12)'!Print_Titles</vt:lpstr>
      <vt:lpstr>'Изменения  стройка 02.12)'!Заголовки_для_печати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Рязанцева</dc:creator>
  <cp:lastModifiedBy>Рязанцева</cp:lastModifiedBy>
  <cp:lastPrinted>2024-12-27T15:25:01Z</cp:lastPrinted>
  <dcterms:created xsi:type="dcterms:W3CDTF">2024-12-02T13:54:54Z</dcterms:created>
  <dcterms:modified xsi:type="dcterms:W3CDTF">2024-12-27T16:36:52Z</dcterms:modified>
</cp:coreProperties>
</file>