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/>
  </bookViews>
  <sheets>
    <sheet name="18.03.2023 уточ Лютенко" sheetId="49" r:id="rId1"/>
  </sheets>
  <definedNames>
    <definedName name="_xlnm.Print_Titles" localSheetId="0">'18.03.2023 уточ Лютенко'!$5:$8</definedName>
    <definedName name="_xlnm.Print_Area" localSheetId="0">'18.03.2023 уточ Лютенко'!$A$1:$U$108</definedName>
  </definedNames>
  <calcPr calcId="124519"/>
</workbook>
</file>

<file path=xl/calcChain.xml><?xml version="1.0" encoding="utf-8"?>
<calcChain xmlns="http://schemas.openxmlformats.org/spreadsheetml/2006/main">
  <c r="G106" i="49"/>
  <c r="G60" s="1"/>
  <c r="G63" s="1"/>
  <c r="E106"/>
  <c r="E60" s="1"/>
  <c r="F106"/>
  <c r="F60" s="1"/>
  <c r="F62" s="1"/>
  <c r="C106"/>
  <c r="C60" s="1"/>
  <c r="U57"/>
  <c r="T57"/>
  <c r="S57"/>
  <c r="Q57"/>
  <c r="T56"/>
  <c r="T55" s="1"/>
  <c r="U55"/>
  <c r="S55"/>
  <c r="Q55"/>
  <c r="U53"/>
  <c r="T53"/>
  <c r="S53"/>
  <c r="Q53"/>
  <c r="U52"/>
  <c r="U51" s="1"/>
  <c r="T51"/>
  <c r="S51"/>
  <c r="Q51"/>
  <c r="U49"/>
  <c r="T49"/>
  <c r="S49"/>
  <c r="Q49"/>
  <c r="U46"/>
  <c r="U45" s="1"/>
  <c r="T46"/>
  <c r="T45"/>
  <c r="S45"/>
  <c r="Q45"/>
  <c r="V44"/>
  <c r="U44"/>
  <c r="U43" s="1"/>
  <c r="T44"/>
  <c r="Q44"/>
  <c r="Q43" s="1"/>
  <c r="V43"/>
  <c r="T43"/>
  <c r="S43"/>
  <c r="U42"/>
  <c r="U41" s="1"/>
  <c r="T42"/>
  <c r="T41" s="1"/>
  <c r="S41"/>
  <c r="R41"/>
  <c r="R11" s="1"/>
  <c r="Q41"/>
  <c r="T40"/>
  <c r="U40" s="1"/>
  <c r="U39" s="1"/>
  <c r="S39"/>
  <c r="Q39"/>
  <c r="U37"/>
  <c r="T37"/>
  <c r="S37"/>
  <c r="Q37"/>
  <c r="U35"/>
  <c r="T35"/>
  <c r="S35"/>
  <c r="Q35"/>
  <c r="U33"/>
  <c r="T33"/>
  <c r="S33"/>
  <c r="Q33"/>
  <c r="U31"/>
  <c r="T31"/>
  <c r="S31"/>
  <c r="Q31"/>
  <c r="T30"/>
  <c r="T29" s="1"/>
  <c r="S29"/>
  <c r="Q29"/>
  <c r="Q11" s="1"/>
  <c r="U28"/>
  <c r="U27" s="1"/>
  <c r="T28"/>
  <c r="T27" s="1"/>
  <c r="S27"/>
  <c r="S11" s="1"/>
  <c r="Q27"/>
  <c r="U26"/>
  <c r="U25" s="1"/>
  <c r="T25"/>
  <c r="S25"/>
  <c r="Q25"/>
  <c r="U21"/>
  <c r="T21"/>
  <c r="S21"/>
  <c r="Q21"/>
  <c r="U19"/>
  <c r="T19"/>
  <c r="S19"/>
  <c r="Q19"/>
  <c r="U17"/>
  <c r="T17"/>
  <c r="S17"/>
  <c r="Q17"/>
  <c r="U16"/>
  <c r="U15"/>
  <c r="U11" l="1"/>
  <c r="T39"/>
  <c r="T11" s="1"/>
</calcChain>
</file>

<file path=xl/sharedStrings.xml><?xml version="1.0" encoding="utf-8"?>
<sst xmlns="http://schemas.openxmlformats.org/spreadsheetml/2006/main" count="104" uniqueCount="56">
  <si>
    <t>№ п/п</t>
  </si>
  <si>
    <t>Наименование районов, городских округов, поселений, населенных пунктов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</si>
  <si>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</si>
  <si>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</si>
  <si>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</si>
  <si>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</si>
  <si>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</si>
  <si>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</si>
  <si>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</si>
  <si>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</si>
  <si>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</si>
  <si>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</si>
  <si>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</si>
  <si>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</si>
  <si>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</si>
  <si>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</si>
  <si>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</si>
  <si>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</si>
  <si>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</si>
  <si>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</si>
  <si>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</si>
  <si>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</si>
  <si>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</si>
  <si>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</si>
  <si>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</si>
  <si>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Чернянский район</t>
  </si>
  <si>
    <t>Шебекинский городской округ</t>
  </si>
  <si>
    <t>Яковлевский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</si>
  <si>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</si>
  <si>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</si>
  <si>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</si>
  <si>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</si>
  <si>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</si>
  <si>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</si>
  <si>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</si>
  <si>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</si>
  <si>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</si>
  <si>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</si>
  <si>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</si>
  <si>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</si>
  <si>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</si>
  <si>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</si>
  <si>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</si>
  <si>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</si>
  <si>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</si>
  <si>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</si>
  <si>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</si>
  <si>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и микрорайонов массовой жилищной застройки» </t>
  </si>
  <si>
    <t>I</t>
  </si>
  <si>
    <t xml:space="preserve">Построено (реконструировано) автодорог и искусственных сооружений на них в населенных пунктах </t>
  </si>
  <si>
    <t>II</t>
  </si>
  <si>
    <t xml:space="preserve">Построено автодорог в микрорайонах массовой жилищной застройки                                                  </t>
  </si>
  <si>
    <t>город Белгород</t>
  </si>
  <si>
    <t xml:space="preserve">Приложение № 7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</si>
  <si>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 xml:space="preserve"> Перечень объектов  строительства (реконструкции) автодорог и искусственных сооружений на них в населённых пунктах  и в микрорайонах массовой жилищной застройки Белгородской области на 2024 год      </t>
  </si>
  <si>
    <t xml:space="preserve">Строительство автомобильных дорог                                                                                                        в микрорайоне «Новая жизнь (4-ая очередь)»                                                                               в г. Белгороде 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</si>
</sst>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196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5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7" xfId="1" applyFont="1" applyFill="1" applyBorder="1" applyAlignment="1">
      <alignment horizontal="center" vertical="center" wrapText="1"/>
    </xf>
    <xf numFmtId="0" fontId="2" fillId="0" borderId="19" xfId="1" applyFill="1" applyBorder="1"/>
    <xf numFmtId="0" fontId="2" fillId="0" borderId="19" xfId="0" applyFont="1" applyFill="1" applyBorder="1"/>
    <xf numFmtId="0" fontId="2" fillId="0" borderId="18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3" fontId="3" fillId="0" borderId="8" xfId="1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20" xfId="0" applyFont="1" applyFill="1" applyBorder="1"/>
    <xf numFmtId="166" fontId="3" fillId="0" borderId="10" xfId="0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/>
    <xf numFmtId="166" fontId="2" fillId="0" borderId="15" xfId="0" applyNumberFormat="1" applyFont="1" applyFill="1" applyBorder="1"/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2" fontId="3" fillId="0" borderId="9" xfId="1" applyNumberFormat="1" applyFont="1" applyFill="1" applyBorder="1" applyAlignment="1">
      <alignment horizontal="center" vertical="center"/>
    </xf>
    <xf numFmtId="168" fontId="11" fillId="0" borderId="20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70" fontId="11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2" fillId="0" borderId="0" xfId="0" applyNumberFormat="1" applyFont="1"/>
    <xf numFmtId="3" fontId="11" fillId="0" borderId="15" xfId="1" applyNumberFormat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 wrapText="1"/>
    </xf>
    <xf numFmtId="0" fontId="2" fillId="0" borderId="21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21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6" fontId="3" fillId="0" borderId="8" xfId="0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2" fillId="0" borderId="24" xfId="0" applyFont="1" applyFill="1" applyBorder="1"/>
    <xf numFmtId="0" fontId="2" fillId="0" borderId="23" xfId="0" applyFont="1" applyFill="1" applyBorder="1"/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7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0" xfId="0" applyFont="1" applyBorder="1" applyAlignment="1">
      <alignment vertical="center" wrapText="1"/>
    </xf>
    <xf numFmtId="0" fontId="2" fillId="0" borderId="28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/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8" xfId="1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2" fillId="0" borderId="9" xfId="0" applyFont="1" applyBorder="1"/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20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 wrapText="1"/>
    </xf>
    <xf numFmtId="0" fontId="2" fillId="0" borderId="0" xfId="1" applyFill="1" applyBorder="1"/>
    <xf numFmtId="3" fontId="11" fillId="0" borderId="9" xfId="2" applyNumberFormat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1" fontId="4" fillId="0" borderId="36" xfId="4" applyNumberFormat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8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/>
    <xf numFmtId="168" fontId="11" fillId="0" borderId="6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3" fillId="0" borderId="38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vertical="center" wrapText="1"/>
    </xf>
    <xf numFmtId="0" fontId="2" fillId="0" borderId="24" xfId="0" applyFont="1" applyBorder="1"/>
    <xf numFmtId="0" fontId="2" fillId="0" borderId="23" xfId="0" applyFont="1" applyBorder="1"/>
    <xf numFmtId="0" fontId="4" fillId="0" borderId="0" xfId="0" applyFont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/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5" applyFont="1" applyBorder="1" applyAlignment="1">
      <alignment horizontal="left" vertical="center" wrapText="1"/>
    </xf>
    <xf numFmtId="0" fontId="4" fillId="0" borderId="7" xfId="5" applyFont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Q119"/>
  <sheetViews>
    <sheetView tabSelected="1" view="pageBreakPreview" zoomScale="75" zoomScaleNormal="75" zoomScaleSheetLayoutView="75" workbookViewId="0">
      <selection activeCell="W60" sqref="W60"/>
    </sheetView>
  </sheetViews>
  <sheetFormatPr defaultColWidth="9.140625" defaultRowHeight="18.75"/>
  <cols>
    <col min="1" max="1" width="6.5703125" style="36" customWidth="1"/>
    <col min="2" max="2" width="59.28515625" style="1" customWidth="1"/>
    <col min="3" max="4" width="12" style="1" customWidth="1"/>
    <col min="5" max="5" width="13.140625" style="1" customWidth="1"/>
    <col min="6" max="6" width="13.42578125" style="1" customWidth="1"/>
    <col min="7" max="7" width="11.85546875" style="1" customWidth="1"/>
    <col min="8" max="8" width="12.28515625" style="1" customWidth="1"/>
    <col min="9" max="9" width="15.42578125" style="1" customWidth="1"/>
    <col min="10" max="10" width="15.7109375" style="1" customWidth="1"/>
    <col min="11" max="11" width="13.140625" style="1" customWidth="1"/>
    <col min="12" max="12" width="10.28515625" style="1" customWidth="1"/>
    <col min="13" max="13" width="8.5703125" style="1" customWidth="1"/>
    <col min="14" max="14" width="17.140625" style="1" customWidth="1"/>
    <col min="15" max="15" width="16" style="1" customWidth="1"/>
    <col min="16" max="16" width="13.140625" style="1" customWidth="1"/>
    <col min="17" max="17" width="9" style="1" hidden="1" customWidth="1"/>
    <col min="18" max="18" width="9.7109375" style="1" hidden="1" customWidth="1"/>
    <col min="19" max="20" width="15.5703125" style="1" hidden="1" customWidth="1"/>
    <col min="21" max="21" width="12.7109375" style="1" hidden="1" customWidth="1"/>
    <col min="22" max="22" width="16.5703125" style="1" customWidth="1"/>
    <col min="23" max="23" width="14.42578125" style="1" customWidth="1"/>
    <col min="24" max="24" width="9.140625" style="1" customWidth="1"/>
    <col min="25" max="25" width="17" style="1" customWidth="1"/>
    <col min="26" max="37" width="9.140625" style="1" customWidth="1"/>
    <col min="38" max="41" width="9.140625" style="37" customWidth="1"/>
    <col min="42" max="16384" width="9.140625" style="2"/>
  </cols>
  <sheetData>
    <row r="1" spans="1:43" ht="88.5" customHeight="1">
      <c r="A1" s="60"/>
      <c r="B1" s="63"/>
      <c r="C1" s="167"/>
      <c r="D1" s="167"/>
      <c r="E1" s="167"/>
      <c r="F1" s="167"/>
      <c r="G1" s="167"/>
      <c r="H1" s="103"/>
      <c r="I1" s="77"/>
      <c r="J1" s="183" t="s">
        <v>53</v>
      </c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3" ht="22.5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3" ht="66" customHeight="1">
      <c r="A3" s="185" t="s">
        <v>54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3" ht="27.2" customHeight="1" thickBot="1">
      <c r="A4" s="60"/>
      <c r="B4" s="63"/>
      <c r="C4" s="133"/>
      <c r="D4" s="133"/>
      <c r="E4" s="133"/>
      <c r="F4" s="133"/>
      <c r="G4" s="133"/>
      <c r="H4" s="133"/>
      <c r="I4" s="133"/>
      <c r="J4" s="133"/>
      <c r="K4" s="110"/>
      <c r="L4" s="110"/>
      <c r="M4" s="110"/>
      <c r="N4" s="110"/>
      <c r="O4" s="110"/>
      <c r="P4" s="110"/>
      <c r="Q4" s="104"/>
      <c r="R4" s="104"/>
      <c r="S4" s="104"/>
      <c r="T4" s="104"/>
      <c r="U4" s="104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3" s="3" customFormat="1" ht="27.75" customHeight="1">
      <c r="A5" s="186" t="s">
        <v>0</v>
      </c>
      <c r="B5" s="188" t="s">
        <v>1</v>
      </c>
      <c r="C5" s="190" t="s">
        <v>37</v>
      </c>
      <c r="D5" s="190"/>
      <c r="E5" s="190"/>
      <c r="F5" s="190"/>
      <c r="G5" s="190"/>
      <c r="H5" s="190" t="s">
        <v>44</v>
      </c>
      <c r="I5" s="190"/>
      <c r="J5" s="190"/>
      <c r="K5" s="190"/>
      <c r="L5" s="190" t="s">
        <v>45</v>
      </c>
      <c r="M5" s="190"/>
      <c r="N5" s="190"/>
      <c r="O5" s="190"/>
      <c r="P5" s="191"/>
      <c r="Q5" s="192" t="s">
        <v>46</v>
      </c>
      <c r="R5" s="192"/>
      <c r="S5" s="192"/>
      <c r="T5" s="192"/>
      <c r="U5" s="193"/>
      <c r="V5" s="2"/>
      <c r="W5" s="2"/>
      <c r="X5" s="2"/>
      <c r="Y5" s="2"/>
      <c r="Z5" s="2"/>
      <c r="AA5" s="2" t="s">
        <v>32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4" customFormat="1" ht="29.25" customHeight="1">
      <c r="A6" s="187"/>
      <c r="B6" s="189"/>
      <c r="C6" s="176" t="s">
        <v>39</v>
      </c>
      <c r="D6" s="176"/>
      <c r="E6" s="176" t="s">
        <v>3</v>
      </c>
      <c r="F6" s="176" t="s">
        <v>2</v>
      </c>
      <c r="G6" s="176"/>
      <c r="H6" s="176" t="s">
        <v>39</v>
      </c>
      <c r="I6" s="176"/>
      <c r="J6" s="176" t="s">
        <v>2</v>
      </c>
      <c r="K6" s="176"/>
      <c r="L6" s="176" t="s">
        <v>39</v>
      </c>
      <c r="M6" s="176"/>
      <c r="N6" s="176" t="s">
        <v>3</v>
      </c>
      <c r="O6" s="176" t="s">
        <v>2</v>
      </c>
      <c r="P6" s="177"/>
      <c r="Q6" s="178" t="s">
        <v>39</v>
      </c>
      <c r="R6" s="179"/>
      <c r="S6" s="176" t="s">
        <v>29</v>
      </c>
      <c r="T6" s="189" t="s">
        <v>2</v>
      </c>
      <c r="U6" s="195"/>
      <c r="V6" s="64"/>
      <c r="W6" s="64"/>
      <c r="X6" s="64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4" customFormat="1" ht="80.25" customHeight="1" thickBot="1">
      <c r="A7" s="187"/>
      <c r="B7" s="189"/>
      <c r="C7" s="168" t="s">
        <v>40</v>
      </c>
      <c r="D7" s="168" t="s">
        <v>41</v>
      </c>
      <c r="E7" s="176"/>
      <c r="F7" s="168" t="s">
        <v>34</v>
      </c>
      <c r="G7" s="168" t="s">
        <v>4</v>
      </c>
      <c r="H7" s="168" t="s">
        <v>40</v>
      </c>
      <c r="I7" s="168" t="s">
        <v>41</v>
      </c>
      <c r="J7" s="168" t="s">
        <v>35</v>
      </c>
      <c r="K7" s="168" t="s">
        <v>4</v>
      </c>
      <c r="L7" s="168" t="s">
        <v>40</v>
      </c>
      <c r="M7" s="168" t="s">
        <v>41</v>
      </c>
      <c r="N7" s="176"/>
      <c r="O7" s="168" t="s">
        <v>34</v>
      </c>
      <c r="P7" s="169" t="s">
        <v>4</v>
      </c>
      <c r="Q7" s="98" t="s">
        <v>40</v>
      </c>
      <c r="R7" s="98" t="s">
        <v>41</v>
      </c>
      <c r="S7" s="194"/>
      <c r="T7" s="5" t="s">
        <v>36</v>
      </c>
      <c r="U7" s="118" t="s">
        <v>4</v>
      </c>
      <c r="V7" s="64"/>
      <c r="W7" s="64"/>
      <c r="X7" s="64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6" customFormat="1" ht="27.75" customHeight="1" thickBot="1">
      <c r="A8" s="143">
        <v>1</v>
      </c>
      <c r="B8" s="144">
        <v>2</v>
      </c>
      <c r="C8" s="144">
        <v>3</v>
      </c>
      <c r="D8" s="144">
        <v>4</v>
      </c>
      <c r="E8" s="144">
        <v>5</v>
      </c>
      <c r="F8" s="144">
        <v>6</v>
      </c>
      <c r="G8" s="144">
        <v>7</v>
      </c>
      <c r="H8" s="144">
        <v>8</v>
      </c>
      <c r="I8" s="144">
        <v>9</v>
      </c>
      <c r="J8" s="144">
        <v>10</v>
      </c>
      <c r="K8" s="144">
        <v>11</v>
      </c>
      <c r="L8" s="144">
        <v>12</v>
      </c>
      <c r="M8" s="144">
        <v>13</v>
      </c>
      <c r="N8" s="144">
        <v>14</v>
      </c>
      <c r="O8" s="144">
        <v>15</v>
      </c>
      <c r="P8" s="145">
        <v>16</v>
      </c>
      <c r="Q8" s="96">
        <v>22</v>
      </c>
      <c r="R8" s="96">
        <v>23</v>
      </c>
      <c r="S8" s="91">
        <v>24</v>
      </c>
      <c r="T8" s="119">
        <v>25</v>
      </c>
      <c r="U8" s="120">
        <v>26</v>
      </c>
      <c r="V8" s="64"/>
      <c r="W8" s="64"/>
      <c r="X8" s="64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140" customFormat="1" ht="57.75" customHeight="1">
      <c r="A9" s="180" t="s">
        <v>47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2"/>
      <c r="Q9" s="60"/>
      <c r="R9" s="60"/>
      <c r="S9" s="60"/>
      <c r="T9" s="60"/>
      <c r="U9" s="6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</row>
    <row r="10" spans="1:43" s="140" customFormat="1" ht="27.75" hidden="1" customHeight="1">
      <c r="A10" s="146" t="s">
        <v>48</v>
      </c>
      <c r="B10" s="171" t="s">
        <v>49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2"/>
      <c r="Q10" s="60"/>
      <c r="R10" s="60"/>
      <c r="S10" s="60"/>
      <c r="T10" s="60"/>
      <c r="U10" s="6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</row>
    <row r="11" spans="1:43" s="141" customFormat="1" ht="36" hidden="1" customHeight="1">
      <c r="A11" s="147"/>
      <c r="B11" s="142" t="s">
        <v>5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148"/>
      <c r="Q11" s="106" t="e">
        <f>Q15+Q17+Q19+Q21+Q23+Q25+Q27+Q29+Q31+Q33+Q35+Q37+Q39+Q41+Q43+Q45+Q47+Q49+Q51+Q53+Q55+Q57</f>
        <v>#REF!</v>
      </c>
      <c r="R11" s="106" t="e">
        <f>R15+R17+R19+R21+R23+R25+R27+R29+R31+R33+R35+R37+R39+R41+R43+R45+R47+R49+R51+R53+R55+R57</f>
        <v>#REF!</v>
      </c>
      <c r="S11" s="106" t="e">
        <f>S15+S17+S19+S21+S23+S25+S27+S29+S31+S33+S35+S37+S39+S41+S43+S45+S47+S49+S51+S53+S55+S57</f>
        <v>#REF!</v>
      </c>
      <c r="T11" s="106" t="e">
        <f>T15+T17+T19+T21+T23+T25+T27+T29+T31+T33+T35+T37+T39+T41+T43+T45+T47+T49+T51+T53+T55+T57</f>
        <v>#REF!</v>
      </c>
      <c r="U11" s="106" t="e">
        <f>U15+U17+U19+U21+U23+U25+U27+U29+U31+U33+U35+U37+U39+U41+U43+U45+U47+U49+U51+U53+U55+U57</f>
        <v>#REF!</v>
      </c>
      <c r="V11" s="106"/>
      <c r="W11" s="139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</row>
    <row r="12" spans="1:43" ht="24" hidden="1" customHeight="1">
      <c r="A12" s="7"/>
      <c r="B12" s="135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8"/>
      <c r="M12" s="8"/>
      <c r="N12" s="8"/>
      <c r="O12" s="8"/>
      <c r="P12" s="149"/>
      <c r="Q12" s="81"/>
      <c r="R12" s="81"/>
      <c r="S12" s="9"/>
      <c r="T12" s="42"/>
      <c r="U12" s="10"/>
      <c r="V12" s="64"/>
      <c r="W12" s="64"/>
      <c r="X12" s="64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3" s="3" customFormat="1" ht="28.5" hidden="1" customHeight="1">
      <c r="A13" s="11"/>
      <c r="B13" s="136" t="s">
        <v>42</v>
      </c>
      <c r="C13" s="97"/>
      <c r="D13" s="97"/>
      <c r="E13" s="48"/>
      <c r="F13" s="48"/>
      <c r="G13" s="48"/>
      <c r="H13" s="48"/>
      <c r="I13" s="48"/>
      <c r="J13" s="48"/>
      <c r="K13" s="48"/>
      <c r="L13" s="97"/>
      <c r="M13" s="97"/>
      <c r="N13" s="48"/>
      <c r="O13" s="48"/>
      <c r="P13" s="148"/>
      <c r="Q13" s="82"/>
      <c r="R13" s="82"/>
      <c r="S13" s="65"/>
      <c r="T13" s="38"/>
      <c r="U13" s="15"/>
      <c r="V13" s="64"/>
      <c r="W13" s="64"/>
      <c r="X13" s="64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s="3" customFormat="1" ht="43.5" hidden="1" customHeight="1">
      <c r="A14" s="11"/>
      <c r="B14" s="136" t="s">
        <v>43</v>
      </c>
      <c r="C14" s="49"/>
      <c r="D14" s="49"/>
      <c r="E14" s="49"/>
      <c r="F14" s="49"/>
      <c r="G14" s="49"/>
      <c r="H14" s="50"/>
      <c r="I14" s="50"/>
      <c r="J14" s="50"/>
      <c r="K14" s="49"/>
      <c r="L14" s="49"/>
      <c r="M14" s="49"/>
      <c r="N14" s="49"/>
      <c r="O14" s="49"/>
      <c r="P14" s="150"/>
      <c r="Q14" s="19"/>
      <c r="R14" s="19"/>
      <c r="S14" s="14"/>
      <c r="T14" s="12"/>
      <c r="U14" s="15"/>
      <c r="V14" s="64"/>
      <c r="W14" s="64"/>
      <c r="X14" s="64"/>
      <c r="Y14" s="2"/>
      <c r="Z14" s="2" t="s">
        <v>32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s="3" customFormat="1" ht="27" hidden="1" customHeight="1">
      <c r="A15" s="11"/>
      <c r="B15" s="123" t="s">
        <v>7</v>
      </c>
      <c r="C15" s="14"/>
      <c r="D15" s="14"/>
      <c r="E15" s="14"/>
      <c r="F15" s="14"/>
      <c r="G15" s="14"/>
      <c r="H15" s="16"/>
      <c r="I15" s="16"/>
      <c r="J15" s="16"/>
      <c r="K15" s="16"/>
      <c r="L15" s="16"/>
      <c r="M15" s="16"/>
      <c r="N15" s="16"/>
      <c r="O15" s="16"/>
      <c r="P15" s="18"/>
      <c r="Q15" s="17">
        <v>10.3</v>
      </c>
      <c r="R15" s="16"/>
      <c r="S15" s="16">
        <v>238000</v>
      </c>
      <c r="T15" s="16">
        <v>223720</v>
      </c>
      <c r="U15" s="18">
        <f>S15-T15</f>
        <v>14280</v>
      </c>
      <c r="V15" s="62"/>
      <c r="W15" s="64"/>
      <c r="X15" s="64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s="3" customFormat="1" ht="27" hidden="1" customHeight="1">
      <c r="A16" s="24">
        <v>1</v>
      </c>
      <c r="B16" s="124"/>
      <c r="C16" s="25"/>
      <c r="D16" s="25"/>
      <c r="E16" s="25"/>
      <c r="F16" s="25"/>
      <c r="G16" s="25"/>
      <c r="H16" s="56"/>
      <c r="I16" s="29"/>
      <c r="J16" s="29"/>
      <c r="K16" s="29"/>
      <c r="L16" s="29"/>
      <c r="M16" s="29"/>
      <c r="N16" s="29"/>
      <c r="O16" s="29"/>
      <c r="P16" s="151"/>
      <c r="Q16" s="105">
        <v>10.3</v>
      </c>
      <c r="R16" s="56"/>
      <c r="S16" s="56">
        <v>238000</v>
      </c>
      <c r="T16" s="56">
        <v>223720</v>
      </c>
      <c r="U16" s="71">
        <f>S16-T16</f>
        <v>14280</v>
      </c>
      <c r="V16" s="64"/>
      <c r="W16" s="64"/>
      <c r="X16" s="64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s="3" customFormat="1" ht="27" hidden="1" customHeight="1">
      <c r="A17" s="24"/>
      <c r="B17" s="123" t="s">
        <v>8</v>
      </c>
      <c r="C17" s="16"/>
      <c r="D17" s="16"/>
      <c r="E17" s="14"/>
      <c r="F17" s="14"/>
      <c r="G17" s="14"/>
      <c r="H17" s="16"/>
      <c r="I17" s="16"/>
      <c r="J17" s="16"/>
      <c r="K17" s="16"/>
      <c r="L17" s="16"/>
      <c r="M17" s="16"/>
      <c r="N17" s="16"/>
      <c r="O17" s="16"/>
      <c r="P17" s="18"/>
      <c r="Q17" s="17" t="e">
        <f>#REF!+#REF!</f>
        <v>#REF!</v>
      </c>
      <c r="R17" s="17"/>
      <c r="S17" s="14" t="e">
        <f>#REF!+#REF!</f>
        <v>#REF!</v>
      </c>
      <c r="T17" s="12" t="e">
        <f>#REF!+#REF!</f>
        <v>#REF!</v>
      </c>
      <c r="U17" s="18" t="e">
        <f>#REF!</f>
        <v>#REF!</v>
      </c>
      <c r="V17" s="62"/>
      <c r="W17" s="64"/>
      <c r="X17" s="64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s="3" customFormat="1" ht="27" hidden="1" customHeight="1">
      <c r="A18" s="24"/>
      <c r="B18" s="126"/>
      <c r="C18" s="13"/>
      <c r="D18" s="13"/>
      <c r="E18" s="13"/>
      <c r="F18" s="13"/>
      <c r="G18" s="13"/>
      <c r="H18" s="21"/>
      <c r="I18" s="21"/>
      <c r="J18" s="21"/>
      <c r="K18" s="21"/>
      <c r="L18" s="21"/>
      <c r="M18" s="21"/>
      <c r="N18" s="21"/>
      <c r="O18" s="21"/>
      <c r="P18" s="152"/>
      <c r="Q18" s="83"/>
      <c r="R18" s="83"/>
      <c r="S18" s="21"/>
      <c r="T18" s="39"/>
      <c r="U18" s="15"/>
      <c r="V18" s="64"/>
      <c r="W18" s="64"/>
      <c r="X18" s="64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s="3" customFormat="1" ht="27" hidden="1" customHeight="1">
      <c r="A19" s="7"/>
      <c r="B19" s="127" t="s">
        <v>9</v>
      </c>
      <c r="C19" s="30"/>
      <c r="D19" s="30"/>
      <c r="E19" s="30"/>
      <c r="F19" s="30"/>
      <c r="G19" s="30"/>
      <c r="H19" s="66"/>
      <c r="I19" s="66"/>
      <c r="J19" s="66"/>
      <c r="K19" s="67"/>
      <c r="L19" s="67"/>
      <c r="M19" s="67"/>
      <c r="N19" s="67"/>
      <c r="O19" s="67"/>
      <c r="P19" s="153"/>
      <c r="Q19" s="85" t="e">
        <f>#REF!+#REF!</f>
        <v>#REF!</v>
      </c>
      <c r="R19" s="85"/>
      <c r="S19" s="53" t="e">
        <f>#REF!+#REF!</f>
        <v>#REF!</v>
      </c>
      <c r="T19" s="55" t="e">
        <f>#REF!+#REF!</f>
        <v>#REF!</v>
      </c>
      <c r="U19" s="117" t="e">
        <f>#REF!+#REF!</f>
        <v>#REF!</v>
      </c>
      <c r="V19" s="64"/>
      <c r="W19" s="64"/>
      <c r="X19" s="64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s="3" customFormat="1" ht="27" hidden="1" customHeight="1">
      <c r="A20" s="24"/>
      <c r="B20" s="124"/>
      <c r="C20" s="13"/>
      <c r="D20" s="13"/>
      <c r="E20" s="13"/>
      <c r="F20" s="13"/>
      <c r="G20" s="13"/>
      <c r="H20" s="21"/>
      <c r="I20" s="21"/>
      <c r="J20" s="21"/>
      <c r="K20" s="21"/>
      <c r="L20" s="21"/>
      <c r="M20" s="21"/>
      <c r="N20" s="21"/>
      <c r="O20" s="21"/>
      <c r="P20" s="152"/>
      <c r="Q20" s="83"/>
      <c r="R20" s="83"/>
      <c r="S20" s="21"/>
      <c r="T20" s="39"/>
      <c r="U20" s="15"/>
      <c r="V20" s="64"/>
      <c r="W20" s="64"/>
      <c r="X20" s="64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s="3" customFormat="1" ht="27" hidden="1" customHeight="1">
      <c r="A21" s="7"/>
      <c r="B21" s="127" t="s">
        <v>10</v>
      </c>
      <c r="C21" s="14"/>
      <c r="D21" s="14"/>
      <c r="E21" s="14"/>
      <c r="F21" s="14"/>
      <c r="G21" s="14"/>
      <c r="H21" s="16"/>
      <c r="I21" s="16"/>
      <c r="J21" s="16"/>
      <c r="K21" s="72"/>
      <c r="L21" s="72"/>
      <c r="M21" s="72"/>
      <c r="N21" s="72"/>
      <c r="O21" s="72"/>
      <c r="P21" s="154"/>
      <c r="Q21" s="17" t="e">
        <f>#REF!</f>
        <v>#REF!</v>
      </c>
      <c r="R21" s="16"/>
      <c r="S21" s="16" t="e">
        <f>#REF!</f>
        <v>#REF!</v>
      </c>
      <c r="T21" s="16" t="e">
        <f>#REF!</f>
        <v>#REF!</v>
      </c>
      <c r="U21" s="18" t="e">
        <f>#REF!</f>
        <v>#REF!</v>
      </c>
      <c r="V21" s="95"/>
      <c r="W21" s="64"/>
      <c r="X21" s="64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s="3" customFormat="1" ht="27" hidden="1" customHeight="1">
      <c r="A22" s="24"/>
      <c r="B22" s="124"/>
      <c r="C22" s="13"/>
      <c r="D22" s="13"/>
      <c r="E22" s="13"/>
      <c r="F22" s="13"/>
      <c r="G22" s="13"/>
      <c r="H22" s="21"/>
      <c r="I22" s="21"/>
      <c r="J22" s="21"/>
      <c r="K22" s="21"/>
      <c r="L22" s="21"/>
      <c r="M22" s="21"/>
      <c r="N22" s="21"/>
      <c r="O22" s="21"/>
      <c r="P22" s="152"/>
      <c r="Q22" s="83"/>
      <c r="R22" s="83"/>
      <c r="S22" s="21"/>
      <c r="T22" s="39"/>
      <c r="U22" s="15"/>
      <c r="V22" s="64"/>
      <c r="W22" s="64"/>
      <c r="X22" s="64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s="3" customFormat="1" ht="27" hidden="1" customHeight="1">
      <c r="A23" s="24"/>
      <c r="B23" s="123" t="s">
        <v>11</v>
      </c>
      <c r="C23" s="30"/>
      <c r="D23" s="30"/>
      <c r="E23" s="30"/>
      <c r="F23" s="30"/>
      <c r="G23" s="30"/>
      <c r="H23" s="66"/>
      <c r="I23" s="66"/>
      <c r="J23" s="66"/>
      <c r="K23" s="66"/>
      <c r="L23" s="66"/>
      <c r="M23" s="66"/>
      <c r="N23" s="66"/>
      <c r="O23" s="66"/>
      <c r="P23" s="155"/>
      <c r="Q23" s="83"/>
      <c r="R23" s="83"/>
      <c r="S23" s="21"/>
      <c r="T23" s="39"/>
      <c r="U23" s="15"/>
      <c r="V23" s="64"/>
      <c r="W23" s="64"/>
      <c r="X23" s="64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s="3" customFormat="1" ht="27" hidden="1" customHeight="1">
      <c r="A24" s="24"/>
      <c r="B24" s="124"/>
      <c r="C24" s="29"/>
      <c r="D24" s="29"/>
      <c r="E24" s="29"/>
      <c r="F24" s="29"/>
      <c r="G24" s="29"/>
      <c r="H24" s="94"/>
      <c r="I24" s="29"/>
      <c r="J24" s="29"/>
      <c r="K24" s="29"/>
      <c r="L24" s="29"/>
      <c r="M24" s="29"/>
      <c r="N24" s="29"/>
      <c r="O24" s="29"/>
      <c r="P24" s="151"/>
      <c r="Q24" s="45"/>
      <c r="R24" s="45"/>
      <c r="S24" s="23"/>
      <c r="T24" s="40"/>
      <c r="U24" s="15"/>
      <c r="V24" s="64"/>
      <c r="W24" s="64"/>
      <c r="X24" s="64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s="3" customFormat="1" ht="27" hidden="1" customHeight="1">
      <c r="A25" s="24"/>
      <c r="B25" s="123" t="s">
        <v>12</v>
      </c>
      <c r="C25" s="14"/>
      <c r="D25" s="14"/>
      <c r="E25" s="14"/>
      <c r="F25" s="14"/>
      <c r="G25" s="14"/>
      <c r="H25" s="66"/>
      <c r="I25" s="16"/>
      <c r="J25" s="16"/>
      <c r="K25" s="16"/>
      <c r="L25" s="16"/>
      <c r="M25" s="16"/>
      <c r="N25" s="16"/>
      <c r="O25" s="16"/>
      <c r="P25" s="18"/>
      <c r="Q25" s="17">
        <f>Q26</f>
        <v>3.62</v>
      </c>
      <c r="R25" s="16"/>
      <c r="S25" s="16">
        <f>S26</f>
        <v>46144</v>
      </c>
      <c r="T25" s="16">
        <f>T26</f>
        <v>43837</v>
      </c>
      <c r="U25" s="18">
        <f>U26</f>
        <v>2307</v>
      </c>
      <c r="V25" s="64"/>
      <c r="W25" s="64"/>
      <c r="X25" s="64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s="3" customFormat="1" ht="27" hidden="1" customHeight="1">
      <c r="A26" s="24"/>
      <c r="B26" s="124"/>
      <c r="C26" s="29"/>
      <c r="D26" s="29"/>
      <c r="E26" s="29"/>
      <c r="F26" s="29"/>
      <c r="G26" s="29"/>
      <c r="H26" s="94"/>
      <c r="I26" s="29"/>
      <c r="J26" s="29"/>
      <c r="K26" s="29"/>
      <c r="L26" s="29"/>
      <c r="M26" s="29"/>
      <c r="N26" s="29"/>
      <c r="O26" s="29"/>
      <c r="P26" s="151"/>
      <c r="Q26" s="105">
        <v>3.62</v>
      </c>
      <c r="R26" s="105"/>
      <c r="S26" s="56">
        <v>46144</v>
      </c>
      <c r="T26" s="69">
        <v>43837</v>
      </c>
      <c r="U26" s="71">
        <f>S26-T26</f>
        <v>2307</v>
      </c>
      <c r="V26" s="64"/>
      <c r="W26" s="64"/>
      <c r="X26" s="64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s="3" customFormat="1" ht="27" hidden="1" customHeight="1">
      <c r="A27" s="24"/>
      <c r="B27" s="123" t="s">
        <v>13</v>
      </c>
      <c r="C27" s="14"/>
      <c r="D27" s="14"/>
      <c r="E27" s="14"/>
      <c r="F27" s="14"/>
      <c r="G27" s="14"/>
      <c r="H27" s="16"/>
      <c r="I27" s="16"/>
      <c r="J27" s="16"/>
      <c r="K27" s="16"/>
      <c r="L27" s="16"/>
      <c r="M27" s="16"/>
      <c r="N27" s="16"/>
      <c r="O27" s="16"/>
      <c r="P27" s="18"/>
      <c r="Q27" s="86">
        <f>Q28</f>
        <v>1.6</v>
      </c>
      <c r="R27" s="59"/>
      <c r="S27" s="16">
        <f>S28</f>
        <v>40000</v>
      </c>
      <c r="T27" s="16">
        <f>T28</f>
        <v>38000</v>
      </c>
      <c r="U27" s="18">
        <f>U28</f>
        <v>2000</v>
      </c>
      <c r="V27" s="116"/>
      <c r="W27" s="64"/>
      <c r="X27" s="64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s="3" customFormat="1" ht="27" hidden="1" customHeight="1">
      <c r="A28" s="24"/>
      <c r="B28" s="124"/>
      <c r="C28" s="29"/>
      <c r="D28" s="29"/>
      <c r="E28" s="29"/>
      <c r="F28" s="29"/>
      <c r="G28" s="29"/>
      <c r="H28" s="94"/>
      <c r="I28" s="29"/>
      <c r="J28" s="29"/>
      <c r="K28" s="29"/>
      <c r="L28" s="29"/>
      <c r="M28" s="29"/>
      <c r="N28" s="29"/>
      <c r="O28" s="29"/>
      <c r="P28" s="151"/>
      <c r="Q28" s="122">
        <v>1.6</v>
      </c>
      <c r="R28" s="76"/>
      <c r="S28" s="113">
        <v>40000</v>
      </c>
      <c r="T28" s="114">
        <f>S28*0.95</f>
        <v>38000</v>
      </c>
      <c r="U28" s="115">
        <f>S28-T28</f>
        <v>2000</v>
      </c>
      <c r="V28" s="90" t="s">
        <v>31</v>
      </c>
      <c r="W28" s="64"/>
      <c r="X28" s="64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s="3" customFormat="1" ht="27" hidden="1" customHeight="1">
      <c r="A29" s="24"/>
      <c r="B29" s="123" t="s">
        <v>14</v>
      </c>
      <c r="C29" s="16"/>
      <c r="D29" s="16"/>
      <c r="E29" s="14"/>
      <c r="F29" s="14"/>
      <c r="G29" s="14"/>
      <c r="H29" s="16"/>
      <c r="I29" s="16"/>
      <c r="J29" s="16"/>
      <c r="K29" s="16"/>
      <c r="L29" s="16"/>
      <c r="M29" s="16"/>
      <c r="N29" s="16"/>
      <c r="O29" s="16"/>
      <c r="P29" s="18"/>
      <c r="Q29" s="17">
        <f>Q30</f>
        <v>4.45</v>
      </c>
      <c r="R29" s="17"/>
      <c r="S29" s="16">
        <f>S30</f>
        <v>186480</v>
      </c>
      <c r="T29" s="22">
        <f>T30</f>
        <v>186480</v>
      </c>
      <c r="U29" s="15"/>
      <c r="V29" s="64" t="s">
        <v>21</v>
      </c>
      <c r="W29" s="64"/>
      <c r="X29" s="64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s="3" customFormat="1" ht="27" hidden="1" customHeight="1">
      <c r="A30" s="24"/>
      <c r="B30" s="125"/>
      <c r="C30" s="13"/>
      <c r="D30" s="13"/>
      <c r="E30" s="13"/>
      <c r="F30" s="13"/>
      <c r="G30" s="13"/>
      <c r="H30" s="59"/>
      <c r="I30" s="16"/>
      <c r="J30" s="16"/>
      <c r="K30" s="21"/>
      <c r="L30" s="59"/>
      <c r="M30" s="59"/>
      <c r="N30" s="14"/>
      <c r="O30" s="14"/>
      <c r="P30" s="20"/>
      <c r="Q30" s="131">
        <v>4.45</v>
      </c>
      <c r="R30" s="86"/>
      <c r="S30" s="16">
        <v>186480</v>
      </c>
      <c r="T30" s="22">
        <f>S30</f>
        <v>186480</v>
      </c>
      <c r="U30" s="15"/>
      <c r="V30" s="64"/>
      <c r="W30" s="64"/>
      <c r="X30" s="64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4" customFormat="1" ht="27" hidden="1" customHeight="1">
      <c r="A31" s="31"/>
      <c r="B31" s="123" t="s">
        <v>15</v>
      </c>
      <c r="C31" s="30"/>
      <c r="D31" s="30"/>
      <c r="E31" s="30"/>
      <c r="F31" s="30"/>
      <c r="G31" s="30"/>
      <c r="H31" s="66"/>
      <c r="I31" s="66"/>
      <c r="J31" s="66"/>
      <c r="K31" s="66"/>
      <c r="L31" s="66"/>
      <c r="M31" s="66"/>
      <c r="N31" s="66"/>
      <c r="O31" s="66"/>
      <c r="P31" s="155"/>
      <c r="Q31" s="17" t="e">
        <f>#REF!</f>
        <v>#REF!</v>
      </c>
      <c r="R31" s="16"/>
      <c r="S31" s="16" t="e">
        <f>#REF!</f>
        <v>#REF!</v>
      </c>
      <c r="T31" s="16" t="e">
        <f>#REF!</f>
        <v>#REF!</v>
      </c>
      <c r="U31" s="18" t="e">
        <f>#REF!</f>
        <v>#REF!</v>
      </c>
      <c r="V31" s="64"/>
      <c r="W31" s="64"/>
      <c r="X31" s="64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s="3" customFormat="1" ht="27" hidden="1" customHeight="1">
      <c r="A32" s="24"/>
      <c r="B32" s="124"/>
      <c r="C32" s="13"/>
      <c r="D32" s="13"/>
      <c r="E32" s="13"/>
      <c r="F32" s="13"/>
      <c r="G32" s="13"/>
      <c r="H32" s="32"/>
      <c r="I32" s="32"/>
      <c r="J32" s="32"/>
      <c r="K32" s="32"/>
      <c r="L32" s="32"/>
      <c r="M32" s="32"/>
      <c r="N32" s="32"/>
      <c r="O32" s="32"/>
      <c r="P32" s="156"/>
      <c r="Q32" s="87"/>
      <c r="R32" s="87"/>
      <c r="S32" s="32"/>
      <c r="T32" s="41"/>
      <c r="U32" s="15"/>
      <c r="V32" s="64"/>
      <c r="W32" s="64"/>
      <c r="X32" s="64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s="4" customFormat="1" ht="27" hidden="1" customHeight="1">
      <c r="A33" s="31"/>
      <c r="B33" s="123" t="s">
        <v>16</v>
      </c>
      <c r="C33" s="14"/>
      <c r="D33" s="14"/>
      <c r="E33" s="14"/>
      <c r="F33" s="14"/>
      <c r="G33" s="14"/>
      <c r="H33" s="16"/>
      <c r="I33" s="16"/>
      <c r="J33" s="16"/>
      <c r="K33" s="16"/>
      <c r="L33" s="16"/>
      <c r="M33" s="16"/>
      <c r="N33" s="16"/>
      <c r="O33" s="16"/>
      <c r="P33" s="18"/>
      <c r="Q33" s="17" t="e">
        <f>#REF!+#REF!</f>
        <v>#REF!</v>
      </c>
      <c r="R33" s="17"/>
      <c r="S33" s="16" t="e">
        <f>#REF!+#REF!</f>
        <v>#REF!</v>
      </c>
      <c r="T33" s="22" t="e">
        <f>#REF!+#REF!</f>
        <v>#REF!</v>
      </c>
      <c r="U33" s="18" t="e">
        <f>#REF!+#REF!</f>
        <v>#REF!</v>
      </c>
      <c r="V33" s="64"/>
      <c r="W33" s="64"/>
      <c r="X33" s="64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s="3" customFormat="1" ht="27" hidden="1" customHeight="1">
      <c r="A34" s="24"/>
      <c r="B34" s="128"/>
      <c r="C34" s="13"/>
      <c r="D34" s="13"/>
      <c r="E34" s="13"/>
      <c r="F34" s="13"/>
      <c r="G34" s="13"/>
      <c r="H34" s="21"/>
      <c r="I34" s="21"/>
      <c r="J34" s="21"/>
      <c r="K34" s="21"/>
      <c r="L34" s="21"/>
      <c r="M34" s="21"/>
      <c r="N34" s="21"/>
      <c r="O34" s="21"/>
      <c r="P34" s="152"/>
      <c r="Q34" s="83"/>
      <c r="R34" s="83"/>
      <c r="S34" s="108"/>
      <c r="T34" s="109"/>
      <c r="U34" s="107"/>
      <c r="V34" s="64"/>
      <c r="W34" s="64"/>
      <c r="X34" s="64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s="4" customFormat="1" ht="27" hidden="1" customHeight="1">
      <c r="A35" s="31"/>
      <c r="B35" s="123" t="s">
        <v>17</v>
      </c>
      <c r="C35" s="14"/>
      <c r="D35" s="14"/>
      <c r="E35" s="14"/>
      <c r="F35" s="14"/>
      <c r="G35" s="14"/>
      <c r="H35" s="28"/>
      <c r="I35" s="73"/>
      <c r="J35" s="73"/>
      <c r="K35" s="73"/>
      <c r="L35" s="73"/>
      <c r="M35" s="73"/>
      <c r="N35" s="73"/>
      <c r="O35" s="73"/>
      <c r="P35" s="157"/>
      <c r="Q35" s="17" t="e">
        <f>#REF!</f>
        <v>#REF!</v>
      </c>
      <c r="R35" s="16"/>
      <c r="S35" s="16" t="e">
        <f>#REF!</f>
        <v>#REF!</v>
      </c>
      <c r="T35" s="16" t="e">
        <f>#REF!</f>
        <v>#REF!</v>
      </c>
      <c r="U35" s="18" t="e">
        <f>#REF!</f>
        <v>#REF!</v>
      </c>
      <c r="V35" s="111"/>
      <c r="W35" s="64"/>
      <c r="X35" s="64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27" hidden="1" customHeight="1">
      <c r="A36" s="24"/>
      <c r="B36" s="130"/>
      <c r="C36" s="13"/>
      <c r="D36" s="13"/>
      <c r="E36" s="13"/>
      <c r="F36" s="13"/>
      <c r="G36" s="13"/>
      <c r="H36" s="21"/>
      <c r="I36" s="21"/>
      <c r="J36" s="21"/>
      <c r="K36" s="21"/>
      <c r="L36" s="21"/>
      <c r="M36" s="21"/>
      <c r="N36" s="21"/>
      <c r="O36" s="21"/>
      <c r="P36" s="152"/>
      <c r="Q36" s="70"/>
      <c r="R36" s="21"/>
      <c r="S36" s="21"/>
      <c r="T36" s="39"/>
      <c r="U36" s="15"/>
      <c r="V36" s="110"/>
      <c r="W36" s="64"/>
      <c r="X36" s="64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3" ht="27" hidden="1" customHeight="1">
      <c r="A37" s="24"/>
      <c r="B37" s="123" t="s">
        <v>18</v>
      </c>
      <c r="C37" s="28"/>
      <c r="D37" s="28"/>
      <c r="E37" s="134"/>
      <c r="F37" s="134"/>
      <c r="G37" s="134"/>
      <c r="H37" s="28"/>
      <c r="I37" s="73"/>
      <c r="J37" s="73"/>
      <c r="K37" s="73"/>
      <c r="L37" s="73"/>
      <c r="M37" s="73"/>
      <c r="N37" s="73"/>
      <c r="O37" s="73"/>
      <c r="P37" s="157"/>
      <c r="Q37" s="17" t="e">
        <f>#REF!</f>
        <v>#REF!</v>
      </c>
      <c r="R37" s="17"/>
      <c r="S37" s="16" t="e">
        <f>#REF!</f>
        <v>#REF!</v>
      </c>
      <c r="T37" s="22" t="e">
        <f>#REF!</f>
        <v>#REF!</v>
      </c>
      <c r="U37" s="18" t="e">
        <f>#REF!</f>
        <v>#REF!</v>
      </c>
      <c r="V37" s="110"/>
      <c r="W37" s="64"/>
      <c r="X37" s="64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3" ht="27" hidden="1" customHeight="1">
      <c r="A38" s="24"/>
      <c r="B38" s="124"/>
      <c r="C38" s="25"/>
      <c r="D38" s="25"/>
      <c r="E38" s="25"/>
      <c r="F38" s="25"/>
      <c r="G38" s="25"/>
      <c r="H38" s="44"/>
      <c r="I38" s="75"/>
      <c r="J38" s="75"/>
      <c r="K38" s="75"/>
      <c r="L38" s="75"/>
      <c r="M38" s="75"/>
      <c r="N38" s="75"/>
      <c r="O38" s="75"/>
      <c r="P38" s="158"/>
      <c r="Q38" s="45"/>
      <c r="R38" s="45"/>
      <c r="S38" s="23"/>
      <c r="T38" s="40"/>
      <c r="U38" s="15"/>
      <c r="V38" s="64"/>
      <c r="W38" s="64"/>
      <c r="X38" s="64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3" ht="27" hidden="1" customHeight="1">
      <c r="A39" s="24"/>
      <c r="B39" s="123" t="s">
        <v>38</v>
      </c>
      <c r="C39" s="56"/>
      <c r="D39" s="56"/>
      <c r="E39" s="25"/>
      <c r="F39" s="25"/>
      <c r="G39" s="25"/>
      <c r="H39" s="16"/>
      <c r="I39" s="16"/>
      <c r="J39" s="16"/>
      <c r="K39" s="23"/>
      <c r="L39" s="23"/>
      <c r="M39" s="23"/>
      <c r="N39" s="23"/>
      <c r="O39" s="23"/>
      <c r="P39" s="159"/>
      <c r="Q39" s="61">
        <f>Q40</f>
        <v>1.6</v>
      </c>
      <c r="R39" s="16"/>
      <c r="S39" s="16">
        <f>S40</f>
        <v>40000</v>
      </c>
      <c r="T39" s="22">
        <f>T40</f>
        <v>38000</v>
      </c>
      <c r="U39" s="18">
        <f>U40</f>
        <v>2000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3" ht="27" hidden="1" customHeight="1">
      <c r="A40" s="24"/>
      <c r="B40" s="124"/>
      <c r="C40" s="56"/>
      <c r="D40" s="56"/>
      <c r="E40" s="25"/>
      <c r="F40" s="25"/>
      <c r="G40" s="25"/>
      <c r="H40" s="16"/>
      <c r="I40" s="16"/>
      <c r="J40" s="16"/>
      <c r="K40" s="23"/>
      <c r="L40" s="23"/>
      <c r="M40" s="23"/>
      <c r="N40" s="23"/>
      <c r="O40" s="23"/>
      <c r="P40" s="159"/>
      <c r="Q40" s="122">
        <v>1.6</v>
      </c>
      <c r="R40" s="76"/>
      <c r="S40" s="113">
        <v>40000</v>
      </c>
      <c r="T40" s="114">
        <f>S40*0.95</f>
        <v>38000</v>
      </c>
      <c r="U40" s="115">
        <f>S40-T40</f>
        <v>2000</v>
      </c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3" ht="27" hidden="1" customHeight="1">
      <c r="A41" s="24"/>
      <c r="B41" s="123" t="s">
        <v>19</v>
      </c>
      <c r="C41" s="14"/>
      <c r="D41" s="14"/>
      <c r="E41" s="14"/>
      <c r="F41" s="14"/>
      <c r="G41" s="14"/>
      <c r="H41" s="28"/>
      <c r="I41" s="73"/>
      <c r="J41" s="73"/>
      <c r="K41" s="73"/>
      <c r="L41" s="73"/>
      <c r="M41" s="73"/>
      <c r="N41" s="73"/>
      <c r="O41" s="73"/>
      <c r="P41" s="157"/>
      <c r="Q41" s="17">
        <f>Q42</f>
        <v>1.6</v>
      </c>
      <c r="R41" s="16" t="e">
        <f>#REF!</f>
        <v>#REF!</v>
      </c>
      <c r="S41" s="16" t="e">
        <f>S42+#REF!</f>
        <v>#REF!</v>
      </c>
      <c r="T41" s="16" t="e">
        <f>T42+#REF!</f>
        <v>#REF!</v>
      </c>
      <c r="U41" s="18" t="e">
        <f>U42+#REF!</f>
        <v>#REF!</v>
      </c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3" ht="27" hidden="1" customHeight="1">
      <c r="A42" s="24"/>
      <c r="B42" s="124"/>
      <c r="C42" s="13"/>
      <c r="D42" s="13"/>
      <c r="E42" s="13"/>
      <c r="F42" s="13"/>
      <c r="G42" s="13"/>
      <c r="H42" s="21"/>
      <c r="I42" s="21"/>
      <c r="J42" s="21"/>
      <c r="K42" s="21"/>
      <c r="L42" s="21"/>
      <c r="M42" s="21"/>
      <c r="N42" s="21"/>
      <c r="O42" s="21"/>
      <c r="P42" s="152"/>
      <c r="Q42" s="122">
        <v>1.6</v>
      </c>
      <c r="R42" s="83"/>
      <c r="S42" s="56">
        <v>40000</v>
      </c>
      <c r="T42" s="99">
        <f>S42*0.94</f>
        <v>37600</v>
      </c>
      <c r="U42" s="71">
        <f>S42-T42</f>
        <v>2400</v>
      </c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3" ht="27" hidden="1" customHeight="1">
      <c r="A43" s="24"/>
      <c r="B43" s="123" t="s">
        <v>20</v>
      </c>
      <c r="C43" s="16"/>
      <c r="D43" s="16"/>
      <c r="E43" s="14"/>
      <c r="F43" s="14"/>
      <c r="G43" s="14"/>
      <c r="H43" s="28"/>
      <c r="I43" s="73"/>
      <c r="J43" s="73"/>
      <c r="K43" s="73"/>
      <c r="L43" s="73"/>
      <c r="M43" s="73"/>
      <c r="N43" s="73"/>
      <c r="O43" s="73"/>
      <c r="P43" s="157"/>
      <c r="Q43" s="17">
        <f>Q44</f>
        <v>2.9140000000000001</v>
      </c>
      <c r="R43" s="16"/>
      <c r="S43" s="16">
        <f>S44</f>
        <v>40000</v>
      </c>
      <c r="T43" s="16">
        <f>T44</f>
        <v>38000</v>
      </c>
      <c r="U43" s="18">
        <f>U44</f>
        <v>2000</v>
      </c>
      <c r="V43" s="78" t="e">
        <f>N43+#REF!</f>
        <v>#REF!</v>
      </c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3" ht="27" hidden="1" customHeight="1">
      <c r="A44" s="24"/>
      <c r="B44" s="124"/>
      <c r="C44" s="25"/>
      <c r="D44" s="25"/>
      <c r="E44" s="25"/>
      <c r="F44" s="25"/>
      <c r="G44" s="25"/>
      <c r="H44" s="57"/>
      <c r="I44" s="74"/>
      <c r="J44" s="74"/>
      <c r="K44" s="74"/>
      <c r="L44" s="74"/>
      <c r="M44" s="74"/>
      <c r="N44" s="74"/>
      <c r="O44" s="74"/>
      <c r="P44" s="160"/>
      <c r="Q44" s="122">
        <f>1.439+1.475</f>
        <v>2.9140000000000001</v>
      </c>
      <c r="R44" s="45"/>
      <c r="S44" s="56">
        <v>40000</v>
      </c>
      <c r="T44" s="99">
        <f>S44*0.95</f>
        <v>38000</v>
      </c>
      <c r="U44" s="71">
        <f>S44-T44</f>
        <v>2000</v>
      </c>
      <c r="V44" s="78" t="e">
        <f>O43+#REF!</f>
        <v>#REF!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3" ht="27" hidden="1" customHeight="1">
      <c r="A45" s="24"/>
      <c r="B45" s="123" t="s">
        <v>22</v>
      </c>
      <c r="C45" s="56"/>
      <c r="D45" s="56"/>
      <c r="E45" s="25"/>
      <c r="F45" s="25"/>
      <c r="G45" s="25"/>
      <c r="H45" s="16"/>
      <c r="I45" s="16"/>
      <c r="J45" s="16"/>
      <c r="K45" s="23"/>
      <c r="L45" s="23"/>
      <c r="M45" s="23"/>
      <c r="N45" s="23"/>
      <c r="O45" s="23"/>
      <c r="P45" s="159"/>
      <c r="Q45" s="17">
        <f>Q46</f>
        <v>1.6</v>
      </c>
      <c r="R45" s="16"/>
      <c r="S45" s="16">
        <f>S46</f>
        <v>40000</v>
      </c>
      <c r="T45" s="16">
        <f>T46</f>
        <v>37600</v>
      </c>
      <c r="U45" s="18">
        <f>U46</f>
        <v>2400</v>
      </c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3" ht="27" hidden="1" customHeight="1">
      <c r="A46" s="24"/>
      <c r="B46" s="124"/>
      <c r="C46" s="56"/>
      <c r="D46" s="56"/>
      <c r="E46" s="25"/>
      <c r="F46" s="25"/>
      <c r="G46" s="25"/>
      <c r="H46" s="16"/>
      <c r="I46" s="16"/>
      <c r="J46" s="16"/>
      <c r="K46" s="23"/>
      <c r="L46" s="23"/>
      <c r="M46" s="23"/>
      <c r="N46" s="23"/>
      <c r="O46" s="23"/>
      <c r="P46" s="159"/>
      <c r="Q46" s="122">
        <v>1.6</v>
      </c>
      <c r="R46" s="105"/>
      <c r="S46" s="56">
        <v>40000</v>
      </c>
      <c r="T46" s="69">
        <f>S46*0.94</f>
        <v>37600</v>
      </c>
      <c r="U46" s="71">
        <f>S46-T46</f>
        <v>2400</v>
      </c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3" ht="27" hidden="1" customHeight="1">
      <c r="A47" s="24"/>
      <c r="B47" s="123" t="s">
        <v>23</v>
      </c>
      <c r="C47" s="14"/>
      <c r="D47" s="14"/>
      <c r="E47" s="14"/>
      <c r="F47" s="14"/>
      <c r="G47" s="14"/>
      <c r="H47" s="28"/>
      <c r="I47" s="14"/>
      <c r="J47" s="14"/>
      <c r="K47" s="14"/>
      <c r="L47" s="14"/>
      <c r="M47" s="14"/>
      <c r="N47" s="14"/>
      <c r="O47" s="14"/>
      <c r="P47" s="20"/>
      <c r="Q47" s="83"/>
      <c r="R47" s="83"/>
      <c r="S47" s="21"/>
      <c r="T47" s="39"/>
      <c r="U47" s="15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3" ht="27" hidden="1" customHeight="1">
      <c r="A48" s="24"/>
      <c r="B48" s="123"/>
      <c r="C48" s="14"/>
      <c r="D48" s="14"/>
      <c r="E48" s="14"/>
      <c r="F48" s="14"/>
      <c r="G48" s="14"/>
      <c r="H48" s="28"/>
      <c r="I48" s="14"/>
      <c r="J48" s="14"/>
      <c r="K48" s="14"/>
      <c r="L48" s="14"/>
      <c r="M48" s="14"/>
      <c r="N48" s="14"/>
      <c r="O48" s="14"/>
      <c r="P48" s="20"/>
      <c r="Q48" s="83"/>
      <c r="R48" s="83"/>
      <c r="S48" s="21"/>
      <c r="T48" s="39"/>
      <c r="U48" s="15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27" hidden="1" customHeight="1">
      <c r="A49" s="24"/>
      <c r="B49" s="123" t="s">
        <v>24</v>
      </c>
      <c r="C49" s="14"/>
      <c r="D49" s="14"/>
      <c r="E49" s="14"/>
      <c r="F49" s="14"/>
      <c r="G49" s="14"/>
      <c r="H49" s="16"/>
      <c r="I49" s="16"/>
      <c r="J49" s="16"/>
      <c r="K49" s="16"/>
      <c r="L49" s="16"/>
      <c r="M49" s="16"/>
      <c r="N49" s="16"/>
      <c r="O49" s="16"/>
      <c r="P49" s="18"/>
      <c r="Q49" s="17" t="e">
        <f>#REF!+#REF!</f>
        <v>#REF!</v>
      </c>
      <c r="R49" s="16"/>
      <c r="S49" s="16" t="e">
        <f>#REF!+#REF!</f>
        <v>#REF!</v>
      </c>
      <c r="T49" s="16" t="e">
        <f>#REF!+#REF!</f>
        <v>#REF!</v>
      </c>
      <c r="U49" s="18" t="e">
        <f>#REF!+#REF!</f>
        <v>#REF!</v>
      </c>
      <c r="V49" s="2"/>
      <c r="W49" s="2" t="s">
        <v>30</v>
      </c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27" hidden="1" customHeight="1">
      <c r="A50" s="24"/>
      <c r="B50" s="129"/>
      <c r="C50" s="13"/>
      <c r="D50" s="13"/>
      <c r="E50" s="13"/>
      <c r="F50" s="13"/>
      <c r="G50" s="13"/>
      <c r="H50" s="21"/>
      <c r="I50" s="21"/>
      <c r="J50" s="21"/>
      <c r="K50" s="21"/>
      <c r="L50" s="21"/>
      <c r="M50" s="21"/>
      <c r="N50" s="21"/>
      <c r="O50" s="21"/>
      <c r="P50" s="152"/>
      <c r="Q50" s="83"/>
      <c r="R50" s="83"/>
      <c r="S50" s="21"/>
      <c r="T50" s="39"/>
      <c r="U50" s="15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27" hidden="1" customHeight="1">
      <c r="A51" s="24"/>
      <c r="B51" s="123" t="s">
        <v>25</v>
      </c>
      <c r="C51" s="14"/>
      <c r="D51" s="14"/>
      <c r="E51" s="14"/>
      <c r="F51" s="14"/>
      <c r="G51" s="14"/>
      <c r="H51" s="28"/>
      <c r="I51" s="16"/>
      <c r="J51" s="16"/>
      <c r="K51" s="16"/>
      <c r="L51" s="16"/>
      <c r="M51" s="16"/>
      <c r="N51" s="16"/>
      <c r="O51" s="16"/>
      <c r="P51" s="18"/>
      <c r="Q51" s="17">
        <f>Q52</f>
        <v>8.5429999999999993</v>
      </c>
      <c r="R51" s="16"/>
      <c r="S51" s="16">
        <f>S52</f>
        <v>113237</v>
      </c>
      <c r="T51" s="16">
        <f>T52</f>
        <v>107575</v>
      </c>
      <c r="U51" s="18">
        <f>U52</f>
        <v>5662</v>
      </c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24" hidden="1" customHeight="1">
      <c r="A52" s="24"/>
      <c r="B52" s="129"/>
      <c r="C52" s="25"/>
      <c r="D52" s="25"/>
      <c r="E52" s="25"/>
      <c r="F52" s="25"/>
      <c r="G52" s="25"/>
      <c r="H52" s="44"/>
      <c r="I52" s="74"/>
      <c r="J52" s="74"/>
      <c r="K52" s="74"/>
      <c r="L52" s="74"/>
      <c r="M52" s="74"/>
      <c r="N52" s="74"/>
      <c r="O52" s="74"/>
      <c r="P52" s="160"/>
      <c r="Q52" s="105">
        <v>8.5429999999999993</v>
      </c>
      <c r="R52" s="51"/>
      <c r="S52" s="56">
        <v>113237</v>
      </c>
      <c r="T52" s="56">
        <v>107575</v>
      </c>
      <c r="U52" s="71">
        <f>S52-T52</f>
        <v>5662</v>
      </c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27" hidden="1" customHeight="1">
      <c r="A53" s="24"/>
      <c r="B53" s="123" t="s">
        <v>26</v>
      </c>
      <c r="C53" s="14"/>
      <c r="D53" s="14"/>
      <c r="E53" s="14"/>
      <c r="F53" s="14"/>
      <c r="G53" s="14"/>
      <c r="H53" s="16"/>
      <c r="I53" s="16"/>
      <c r="J53" s="16"/>
      <c r="K53" s="16"/>
      <c r="L53" s="16"/>
      <c r="M53" s="16"/>
      <c r="N53" s="16"/>
      <c r="O53" s="16"/>
      <c r="P53" s="18"/>
      <c r="Q53" s="17" t="e">
        <f>#REF!</f>
        <v>#REF!</v>
      </c>
      <c r="R53" s="17"/>
      <c r="S53" s="16" t="e">
        <f>#REF!</f>
        <v>#REF!</v>
      </c>
      <c r="T53" s="16" t="e">
        <f>#REF!</f>
        <v>#REF!</v>
      </c>
      <c r="U53" s="18" t="e">
        <f>#REF!</f>
        <v>#REF!</v>
      </c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21.75" hidden="1" customHeight="1">
      <c r="A54" s="24"/>
      <c r="B54" s="126"/>
      <c r="C54" s="25"/>
      <c r="D54" s="25"/>
      <c r="E54" s="25"/>
      <c r="F54" s="25"/>
      <c r="G54" s="25"/>
      <c r="H54" s="34"/>
      <c r="I54" s="34"/>
      <c r="J54" s="34"/>
      <c r="K54" s="34"/>
      <c r="L54" s="34"/>
      <c r="M54" s="34"/>
      <c r="N54" s="34"/>
      <c r="O54" s="34"/>
      <c r="P54" s="161"/>
      <c r="Q54" s="88"/>
      <c r="R54" s="88"/>
      <c r="S54" s="34"/>
      <c r="T54" s="43"/>
      <c r="U54" s="15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ht="27" hidden="1" customHeight="1">
      <c r="A55" s="7"/>
      <c r="B55" s="127" t="s">
        <v>27</v>
      </c>
      <c r="C55" s="14"/>
      <c r="D55" s="14"/>
      <c r="E55" s="14"/>
      <c r="F55" s="14"/>
      <c r="G55" s="14"/>
      <c r="H55" s="16"/>
      <c r="I55" s="16"/>
      <c r="J55" s="16"/>
      <c r="K55" s="16"/>
      <c r="L55" s="16"/>
      <c r="M55" s="16"/>
      <c r="N55" s="16"/>
      <c r="O55" s="16"/>
      <c r="P55" s="18"/>
      <c r="Q55" s="17" t="e">
        <f>Q56+#REF!</f>
        <v>#REF!</v>
      </c>
      <c r="R55" s="17"/>
      <c r="S55" s="16" t="e">
        <f>S56+#REF!</f>
        <v>#REF!</v>
      </c>
      <c r="T55" s="22" t="e">
        <f>T56+#REF!</f>
        <v>#REF!</v>
      </c>
      <c r="U55" s="18" t="e">
        <f>U56+#REF!</f>
        <v>#REF!</v>
      </c>
      <c r="V55" s="2"/>
      <c r="W55" s="2"/>
      <c r="X55" s="2" t="s">
        <v>33</v>
      </c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ht="21.75" hidden="1" customHeight="1">
      <c r="A56" s="24"/>
      <c r="B56" s="125"/>
      <c r="C56" s="13"/>
      <c r="D56" s="13"/>
      <c r="E56" s="13"/>
      <c r="F56" s="13"/>
      <c r="G56" s="13"/>
      <c r="H56" s="52"/>
      <c r="I56" s="16"/>
      <c r="J56" s="16"/>
      <c r="K56" s="21"/>
      <c r="L56" s="21"/>
      <c r="M56" s="21"/>
      <c r="N56" s="21"/>
      <c r="O56" s="21"/>
      <c r="P56" s="152"/>
      <c r="Q56" s="131">
        <v>9.4879999999999995</v>
      </c>
      <c r="R56" s="84"/>
      <c r="S56" s="16">
        <v>132500</v>
      </c>
      <c r="T56" s="22">
        <f>S56</f>
        <v>132500</v>
      </c>
      <c r="U56" s="18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27" hidden="1" customHeight="1">
      <c r="A57" s="24"/>
      <c r="B57" s="123" t="s">
        <v>28</v>
      </c>
      <c r="C57" s="68"/>
      <c r="D57" s="68"/>
      <c r="E57" s="14"/>
      <c r="F57" s="14"/>
      <c r="G57" s="14"/>
      <c r="H57" s="16"/>
      <c r="I57" s="16"/>
      <c r="J57" s="16"/>
      <c r="K57" s="16"/>
      <c r="L57" s="16"/>
      <c r="M57" s="16"/>
      <c r="N57" s="16"/>
      <c r="O57" s="16"/>
      <c r="P57" s="18"/>
      <c r="Q57" s="17">
        <f>Q72+Q66+Q67+Q68</f>
        <v>0</v>
      </c>
      <c r="R57" s="17"/>
      <c r="S57" s="14">
        <f>S72+S66+S67+S68</f>
        <v>0</v>
      </c>
      <c r="T57" s="12">
        <f>T72+T66+T67+T68</f>
        <v>0</v>
      </c>
      <c r="U57" s="20">
        <f>U66+U67+U68</f>
        <v>0</v>
      </c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23.25" hidden="1" customHeight="1">
      <c r="A58" s="24"/>
      <c r="B58" s="128"/>
      <c r="C58" s="13"/>
      <c r="D58" s="13"/>
      <c r="E58" s="13"/>
      <c r="F58" s="13"/>
      <c r="G58" s="13"/>
      <c r="H58" s="21"/>
      <c r="I58" s="21"/>
      <c r="J58" s="21"/>
      <c r="K58" s="21"/>
      <c r="L58" s="21"/>
      <c r="M58" s="21"/>
      <c r="N58" s="21"/>
      <c r="O58" s="21"/>
      <c r="P58" s="152"/>
      <c r="Q58" s="83"/>
      <c r="R58" s="83"/>
      <c r="S58" s="21"/>
      <c r="T58" s="39"/>
      <c r="U58" s="15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37.5" customHeight="1">
      <c r="A59" s="138" t="s">
        <v>50</v>
      </c>
      <c r="B59" s="173" t="s">
        <v>51</v>
      </c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5"/>
      <c r="Q59" s="83"/>
      <c r="R59" s="83"/>
      <c r="S59" s="21"/>
      <c r="T59" s="39"/>
      <c r="U59" s="15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42.75" customHeight="1">
      <c r="A60" s="24"/>
      <c r="B60" s="137" t="s">
        <v>5</v>
      </c>
      <c r="C60" s="16">
        <f>C106</f>
        <v>0.38</v>
      </c>
      <c r="D60" s="13"/>
      <c r="E60" s="16">
        <f>E106</f>
        <v>137539.79999999999</v>
      </c>
      <c r="F60" s="16">
        <f>F106</f>
        <v>127912</v>
      </c>
      <c r="G60" s="16">
        <f>G106</f>
        <v>9627.7999999999956</v>
      </c>
      <c r="H60" s="21"/>
      <c r="I60" s="21"/>
      <c r="J60" s="21"/>
      <c r="K60" s="21"/>
      <c r="L60" s="21"/>
      <c r="M60" s="21"/>
      <c r="N60" s="21"/>
      <c r="O60" s="21"/>
      <c r="P60" s="152"/>
      <c r="Q60" s="83"/>
      <c r="R60" s="83"/>
      <c r="S60" s="21"/>
      <c r="T60" s="39"/>
      <c r="U60" s="15"/>
      <c r="V60" s="2"/>
      <c r="W60" s="2"/>
      <c r="X60" s="2"/>
      <c r="Y60" s="2" t="s">
        <v>31</v>
      </c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ht="34.5" customHeight="1">
      <c r="A61" s="24"/>
      <c r="B61" s="135" t="s">
        <v>6</v>
      </c>
      <c r="C61" s="13"/>
      <c r="D61" s="13"/>
      <c r="E61" s="13"/>
      <c r="F61" s="13"/>
      <c r="G61" s="13"/>
      <c r="H61" s="21"/>
      <c r="I61" s="21"/>
      <c r="J61" s="21"/>
      <c r="K61" s="21"/>
      <c r="L61" s="21"/>
      <c r="M61" s="21"/>
      <c r="N61" s="21"/>
      <c r="O61" s="21"/>
      <c r="P61" s="152"/>
      <c r="Q61" s="83"/>
      <c r="R61" s="83"/>
      <c r="S61" s="21"/>
      <c r="T61" s="39"/>
      <c r="U61" s="15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ht="41.25" customHeight="1">
      <c r="A62" s="35"/>
      <c r="B62" s="136" t="s">
        <v>42</v>
      </c>
      <c r="C62" s="13"/>
      <c r="D62" s="13"/>
      <c r="E62" s="13"/>
      <c r="F62" s="56">
        <f>F60</f>
        <v>127912</v>
      </c>
      <c r="G62" s="170"/>
      <c r="H62" s="21"/>
      <c r="I62" s="21"/>
      <c r="J62" s="21"/>
      <c r="K62" s="21"/>
      <c r="L62" s="21"/>
      <c r="M62" s="21"/>
      <c r="N62" s="21"/>
      <c r="O62" s="21"/>
      <c r="P62" s="152"/>
      <c r="Q62" s="83"/>
      <c r="R62" s="83"/>
      <c r="S62" s="21"/>
      <c r="T62" s="39"/>
      <c r="U62" s="15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ht="57.75" customHeight="1">
      <c r="A63" s="24"/>
      <c r="B63" s="136" t="s">
        <v>43</v>
      </c>
      <c r="C63" s="13"/>
      <c r="D63" s="13"/>
      <c r="E63" s="13"/>
      <c r="F63" s="170"/>
      <c r="G63" s="56">
        <f>G60</f>
        <v>9627.7999999999956</v>
      </c>
      <c r="H63" s="21"/>
      <c r="I63" s="21"/>
      <c r="J63" s="21"/>
      <c r="K63" s="21"/>
      <c r="L63" s="21"/>
      <c r="M63" s="21"/>
      <c r="N63" s="21"/>
      <c r="O63" s="21"/>
      <c r="P63" s="152"/>
      <c r="Q63" s="83"/>
      <c r="R63" s="83"/>
      <c r="S63" s="21"/>
      <c r="T63" s="39"/>
      <c r="U63" s="15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ht="27" hidden="1" customHeight="1">
      <c r="A64" s="11"/>
      <c r="B64" s="123" t="s">
        <v>7</v>
      </c>
      <c r="C64" s="13"/>
      <c r="D64" s="13"/>
      <c r="E64" s="13"/>
      <c r="F64" s="13"/>
      <c r="G64" s="13"/>
      <c r="H64" s="21"/>
      <c r="I64" s="21"/>
      <c r="J64" s="21"/>
      <c r="K64" s="21"/>
      <c r="L64" s="21"/>
      <c r="M64" s="21"/>
      <c r="N64" s="21"/>
      <c r="O64" s="21"/>
      <c r="P64" s="152"/>
      <c r="Q64" s="83"/>
      <c r="R64" s="83"/>
      <c r="S64" s="21"/>
      <c r="T64" s="39"/>
      <c r="U64" s="15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ht="27" hidden="1" customHeight="1">
      <c r="A65" s="24">
        <v>1</v>
      </c>
      <c r="B65" s="124"/>
      <c r="C65" s="25"/>
      <c r="D65" s="25"/>
      <c r="E65" s="25"/>
      <c r="F65" s="25"/>
      <c r="G65" s="25"/>
      <c r="H65" s="56"/>
      <c r="I65" s="25"/>
      <c r="J65" s="25"/>
      <c r="K65" s="25"/>
      <c r="L65" s="25"/>
      <c r="M65" s="25"/>
      <c r="N65" s="25"/>
      <c r="O65" s="25"/>
      <c r="P65" s="27"/>
      <c r="Q65" s="33"/>
      <c r="R65" s="33"/>
      <c r="S65" s="25"/>
      <c r="T65" s="26"/>
      <c r="U65" s="100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ht="27" hidden="1" customHeight="1">
      <c r="A66" s="24"/>
      <c r="B66" s="123" t="s">
        <v>8</v>
      </c>
      <c r="C66" s="25"/>
      <c r="D66" s="25"/>
      <c r="E66" s="25"/>
      <c r="F66" s="25"/>
      <c r="G66" s="25"/>
      <c r="H66" s="51"/>
      <c r="I66" s="25"/>
      <c r="J66" s="25"/>
      <c r="K66" s="25"/>
      <c r="L66" s="25"/>
      <c r="M66" s="25"/>
      <c r="N66" s="25"/>
      <c r="O66" s="25"/>
      <c r="P66" s="27"/>
      <c r="Q66" s="132"/>
      <c r="R66" s="33"/>
      <c r="S66" s="25"/>
      <c r="T66" s="26"/>
      <c r="U66" s="27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ht="27" hidden="1" customHeight="1">
      <c r="A67" s="24"/>
      <c r="B67" s="126"/>
      <c r="C67" s="25"/>
      <c r="D67" s="25"/>
      <c r="E67" s="25"/>
      <c r="F67" s="25"/>
      <c r="G67" s="25"/>
      <c r="H67" s="51"/>
      <c r="I67" s="25"/>
      <c r="J67" s="25"/>
      <c r="K67" s="25"/>
      <c r="L67" s="25"/>
      <c r="M67" s="25"/>
      <c r="N67" s="25"/>
      <c r="O67" s="25"/>
      <c r="P67" s="27"/>
      <c r="Q67" s="132"/>
      <c r="R67" s="33"/>
      <c r="S67" s="25"/>
      <c r="T67" s="26"/>
      <c r="U67" s="27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ht="27" hidden="1" customHeight="1">
      <c r="A68" s="7"/>
      <c r="B68" s="127" t="s">
        <v>9</v>
      </c>
      <c r="C68" s="25"/>
      <c r="D68" s="25"/>
      <c r="E68" s="25"/>
      <c r="F68" s="25"/>
      <c r="G68" s="25"/>
      <c r="H68" s="51"/>
      <c r="I68" s="25"/>
      <c r="J68" s="25"/>
      <c r="K68" s="25"/>
      <c r="L68" s="25"/>
      <c r="M68" s="25"/>
      <c r="N68" s="25"/>
      <c r="O68" s="25"/>
      <c r="P68" s="27"/>
      <c r="Q68" s="132"/>
      <c r="R68" s="33"/>
      <c r="S68" s="25"/>
      <c r="T68" s="26"/>
      <c r="U68" s="27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ht="27" hidden="1" customHeight="1">
      <c r="A69" s="24"/>
      <c r="B69" s="124"/>
      <c r="C69" s="54"/>
      <c r="D69" s="54"/>
      <c r="E69" s="25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7"/>
      <c r="Q69" s="83"/>
      <c r="R69" s="83"/>
      <c r="S69" s="21"/>
      <c r="T69" s="39"/>
      <c r="U69" s="100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ht="27" hidden="1" customHeight="1">
      <c r="A70" s="7"/>
      <c r="B70" s="127" t="s">
        <v>10</v>
      </c>
      <c r="C70" s="54"/>
      <c r="D70" s="54"/>
      <c r="E70" s="25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7"/>
      <c r="Q70" s="83"/>
      <c r="R70" s="83"/>
      <c r="S70" s="21"/>
      <c r="T70" s="39"/>
      <c r="U70" s="100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ht="27" hidden="1" customHeight="1">
      <c r="A71" s="24"/>
      <c r="B71" s="124"/>
      <c r="C71" s="54"/>
      <c r="D71" s="54"/>
      <c r="E71" s="25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7"/>
      <c r="Q71" s="112"/>
      <c r="R71" s="112"/>
      <c r="S71" s="46"/>
      <c r="T71" s="47"/>
      <c r="U71" s="100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ht="27" hidden="1" customHeight="1">
      <c r="A72" s="24"/>
      <c r="B72" s="123" t="s">
        <v>11</v>
      </c>
      <c r="C72" s="13"/>
      <c r="D72" s="13"/>
      <c r="E72" s="13"/>
      <c r="F72" s="13"/>
      <c r="G72" s="13"/>
      <c r="H72" s="58"/>
      <c r="I72" s="16"/>
      <c r="J72" s="16"/>
      <c r="K72" s="21"/>
      <c r="L72" s="21"/>
      <c r="M72" s="21"/>
      <c r="N72" s="21"/>
      <c r="O72" s="21"/>
      <c r="P72" s="152"/>
      <c r="Q72" s="89"/>
      <c r="R72" s="89"/>
      <c r="S72" s="80"/>
      <c r="T72" s="79"/>
      <c r="U72" s="15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ht="27" hidden="1" customHeight="1" thickBot="1">
      <c r="A73" s="24"/>
      <c r="B73" s="124"/>
      <c r="C73" s="65"/>
      <c r="D73" s="65"/>
      <c r="E73" s="65"/>
      <c r="F73" s="65"/>
      <c r="G73" s="65"/>
      <c r="H73" s="58"/>
      <c r="I73" s="16"/>
      <c r="J73" s="65"/>
      <c r="K73" s="65"/>
      <c r="L73" s="65"/>
      <c r="M73" s="65"/>
      <c r="N73" s="65"/>
      <c r="O73" s="65"/>
      <c r="P73" s="15"/>
      <c r="Q73" s="101"/>
      <c r="R73" s="101"/>
      <c r="S73" s="92"/>
      <c r="T73" s="102"/>
      <c r="U73" s="93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ht="27" hidden="1" customHeight="1">
      <c r="A74" s="24"/>
      <c r="B74" s="123" t="s">
        <v>12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6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ht="27" hidden="1" customHeight="1">
      <c r="A75" s="24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 t="s">
        <v>31</v>
      </c>
      <c r="N75" s="121"/>
      <c r="O75" s="121"/>
      <c r="P75" s="16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ht="27" hidden="1" customHeight="1">
      <c r="A76" s="24"/>
      <c r="B76" s="123" t="s">
        <v>13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6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ht="27" hidden="1" customHeight="1">
      <c r="A77" s="24"/>
      <c r="B77" s="124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6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ht="27" hidden="1" customHeight="1">
      <c r="A78" s="24"/>
      <c r="B78" s="123" t="s">
        <v>14</v>
      </c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6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ht="27" hidden="1" customHeight="1">
      <c r="A79" s="24"/>
      <c r="B79" s="125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6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ht="27" hidden="1" customHeight="1">
      <c r="A80" s="31"/>
      <c r="B80" s="123" t="s">
        <v>15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6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ht="27" hidden="1" customHeight="1">
      <c r="A81" s="24"/>
      <c r="B81" s="124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6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ht="27" hidden="1" customHeight="1">
      <c r="A82" s="31"/>
      <c r="B82" s="123" t="s">
        <v>16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6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ht="27" hidden="1" customHeight="1">
      <c r="A83" s="24"/>
      <c r="B83" s="128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6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ht="27" hidden="1" customHeight="1">
      <c r="A84" s="31"/>
      <c r="B84" s="123" t="s">
        <v>17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6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ht="27" hidden="1" customHeight="1">
      <c r="A85" s="24"/>
      <c r="B85" s="130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6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ht="27" hidden="1" customHeight="1">
      <c r="A86" s="24"/>
      <c r="B86" s="123" t="s">
        <v>18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6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27" hidden="1" customHeight="1">
      <c r="A87" s="24"/>
      <c r="B87" s="124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6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27" hidden="1" customHeight="1">
      <c r="A88" s="24"/>
      <c r="B88" s="123" t="s">
        <v>38</v>
      </c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6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27" hidden="1" customHeight="1">
      <c r="A89" s="24"/>
      <c r="B89" s="124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6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27" hidden="1" customHeight="1">
      <c r="A90" s="24"/>
      <c r="B90" s="123" t="s">
        <v>19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6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27" hidden="1" customHeight="1">
      <c r="A91" s="24"/>
      <c r="B91" s="124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6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27" hidden="1" customHeight="1">
      <c r="A92" s="24"/>
      <c r="B92" s="123" t="s">
        <v>20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6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ht="27" hidden="1" customHeight="1">
      <c r="A93" s="24"/>
      <c r="B93" s="124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6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ht="27" hidden="1" customHeight="1">
      <c r="A94" s="24"/>
      <c r="B94" s="123" t="s">
        <v>22</v>
      </c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6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ht="27" hidden="1" customHeight="1">
      <c r="A95" s="24"/>
      <c r="B95" s="124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6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ht="27" hidden="1" customHeight="1">
      <c r="A96" s="24"/>
      <c r="B96" s="123" t="s">
        <v>23</v>
      </c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6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ht="27" hidden="1" customHeight="1">
      <c r="A97" s="24"/>
      <c r="B97" s="123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6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ht="27" hidden="1" customHeight="1">
      <c r="A98" s="24"/>
      <c r="B98" s="123" t="s">
        <v>24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6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ht="27" hidden="1" customHeight="1">
      <c r="A99" s="24"/>
      <c r="B99" s="129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6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ht="27" hidden="1" customHeight="1">
      <c r="A100" s="24"/>
      <c r="B100" s="123" t="s">
        <v>25</v>
      </c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6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ht="27" hidden="1" customHeight="1">
      <c r="A101" s="24"/>
      <c r="B101" s="129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6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ht="27" hidden="1" customHeight="1">
      <c r="A102" s="24"/>
      <c r="B102" s="123" t="s">
        <v>26</v>
      </c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6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ht="27" hidden="1" customHeight="1">
      <c r="A103" s="24"/>
      <c r="B103" s="126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6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ht="27" hidden="1" customHeight="1">
      <c r="A104" s="7"/>
      <c r="B104" s="127" t="s">
        <v>27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6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ht="27" hidden="1" customHeight="1">
      <c r="A105" s="24"/>
      <c r="B105" s="125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6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ht="36.75" customHeight="1">
      <c r="A106" s="24"/>
      <c r="B106" s="123" t="s">
        <v>52</v>
      </c>
      <c r="C106" s="16">
        <f>SUM(C107:C107)</f>
        <v>0.38</v>
      </c>
      <c r="D106" s="121"/>
      <c r="E106" s="16">
        <f>SUM(E107:E107)</f>
        <v>137539.79999999999</v>
      </c>
      <c r="F106" s="16">
        <f>SUM(F107:F107)</f>
        <v>127912</v>
      </c>
      <c r="G106" s="16">
        <f>SUM(G107:G107)</f>
        <v>9627.7999999999956</v>
      </c>
      <c r="H106" s="121"/>
      <c r="I106" s="121"/>
      <c r="J106" s="121"/>
      <c r="K106" s="121"/>
      <c r="L106" s="121"/>
      <c r="M106" s="121"/>
      <c r="N106" s="121"/>
      <c r="O106" s="121"/>
      <c r="P106" s="16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ht="66" customHeight="1">
      <c r="A107" s="24">
        <v>1</v>
      </c>
      <c r="B107" s="129" t="s">
        <v>55</v>
      </c>
      <c r="C107" s="56">
        <v>0.38</v>
      </c>
      <c r="D107" s="33"/>
      <c r="E107" s="56">
        <v>137539.79999999999</v>
      </c>
      <c r="F107" s="69">
        <v>127912</v>
      </c>
      <c r="G107" s="69">
        <v>9627.7999999999956</v>
      </c>
      <c r="H107" s="121"/>
      <c r="I107" s="121"/>
      <c r="J107" s="121"/>
      <c r="K107" s="121"/>
      <c r="L107" s="121"/>
      <c r="M107" s="121"/>
      <c r="N107" s="121"/>
      <c r="O107" s="121"/>
      <c r="P107" s="16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ht="27" customHeight="1" thickBot="1">
      <c r="A108" s="163"/>
      <c r="B108" s="164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6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 t="s">
        <v>21</v>
      </c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3:41">
      <c r="C113" s="2"/>
      <c r="D113" s="2" t="s">
        <v>33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3:41">
      <c r="C114" s="2"/>
      <c r="D114" s="2"/>
      <c r="E114" s="2"/>
      <c r="F114" s="2"/>
      <c r="G114" s="2"/>
      <c r="H114" s="2"/>
      <c r="I114" s="2" t="s">
        <v>33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3:41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3:41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3:41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3:41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3:41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</sheetData>
  <mergeCells count="24">
    <mergeCell ref="B10:P10"/>
    <mergeCell ref="B59:P59"/>
    <mergeCell ref="N6:N7"/>
    <mergeCell ref="O6:P6"/>
    <mergeCell ref="Q6:R6"/>
    <mergeCell ref="A9:P9"/>
    <mergeCell ref="C6:D6"/>
    <mergeCell ref="E6:E7"/>
    <mergeCell ref="F6:G6"/>
    <mergeCell ref="H6:I6"/>
    <mergeCell ref="J6:K6"/>
    <mergeCell ref="L6:M6"/>
    <mergeCell ref="J1:P1"/>
    <mergeCell ref="Q1:U1"/>
    <mergeCell ref="A2:U2"/>
    <mergeCell ref="A3:U3"/>
    <mergeCell ref="A5:A7"/>
    <mergeCell ref="B5:B7"/>
    <mergeCell ref="C5:G5"/>
    <mergeCell ref="H5:K5"/>
    <mergeCell ref="L5:P5"/>
    <mergeCell ref="Q5:U5"/>
    <mergeCell ref="S6:S7"/>
    <mergeCell ref="T6:U6"/>
  </mergeCells>
  <printOptions horizontalCentered="1"/>
  <pageMargins left="0.59055118110236227" right="0.59055118110236227" top="0.59055118110236227" bottom="0.59055118110236227" header="0.19685039370078741" footer="0.11811023622047245"/>
  <pageSetup paperSize="9" scale="54" firstPageNumber="70" fitToHeight="7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18.03.2023 уточ Лютенко</vt:lpstr>
      <vt:lpstr>'18.03.2023 уточ Лютенко'!Заголовки_для_печати</vt:lpstr>
      <vt:lpstr>'18.03.2023 уточ Лютенко'!Область_печати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2024-03-22T11:45:32Z</cp:lastPrinted>
  <dcterms:created xsi:type="dcterms:W3CDTF">2020-10-29T15:31:04Z</dcterms:created>
  <dcterms:modified xsi:type="dcterms:W3CDTF">2024-04-16T15:02:08Z</dcterms:modified>
</cp:coreProperties>
</file>