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 activeTab="3"/>
  </bookViews>
  <sheets>
    <sheet name="Изменения  стройка" sheetId="1" r:id="rId1"/>
    <sheet name="Изменения  стройка (2)" sheetId="2" r:id="rId2"/>
    <sheet name="Изменения  стройка (3)" sheetId="3" r:id="rId3"/>
    <sheet name="Изменения  стройка (4)" sheetId="5" r:id="rId4"/>
  </sheets>
  <definedNames>
    <definedName name="Print_Titles" localSheetId="0">'Изменения  стройка'!$6:$9</definedName>
    <definedName name="Print_Titles" localSheetId="1">'Изменения  стройка (2)'!$6:$9</definedName>
    <definedName name="Print_Titles" localSheetId="2">'Изменения  стройка (3)'!$6:$9</definedName>
    <definedName name="Print_Titles" localSheetId="3">'Изменения  стройка (4)'!$6:$9</definedName>
    <definedName name="вяжущие" localSheetId="0">#REF!</definedName>
    <definedName name="вяжущие" localSheetId="1">#REF!</definedName>
    <definedName name="вяжущие" localSheetId="2">#REF!</definedName>
    <definedName name="вяжущие" localSheetId="3">#REF!</definedName>
    <definedName name="вяжущие">#REF!</definedName>
    <definedName name="вяжущие_по" localSheetId="0">#REF!</definedName>
    <definedName name="вяжущие_по" localSheetId="1">#REF!</definedName>
    <definedName name="вяжущие_по" localSheetId="2">#REF!</definedName>
    <definedName name="вяжущие_по" localSheetId="3">#REF!</definedName>
    <definedName name="вяжущие_по">#REF!</definedName>
    <definedName name="вяжущие_ср" localSheetId="0">#REF!</definedName>
    <definedName name="вяжущие_ср" localSheetId="1">#REF!</definedName>
    <definedName name="вяжущие_ср" localSheetId="2">#REF!</definedName>
    <definedName name="вяжущие_ср" localSheetId="3">#REF!</definedName>
    <definedName name="вяжущие_ср">#REF!</definedName>
    <definedName name="_xlnm.Print_Titles" localSheetId="3">'Изменения  стройка (4)'!$6:$9</definedName>
    <definedName name="извенения" localSheetId="2">#REF!</definedName>
    <definedName name="извенения" localSheetId="3">#REF!</definedName>
    <definedName name="извенения">#REF!</definedName>
    <definedName name="лист5" localSheetId="0">#REF!</definedName>
    <definedName name="лист5" localSheetId="1">#REF!</definedName>
    <definedName name="лист5" localSheetId="2">#REF!</definedName>
    <definedName name="лист5" localSheetId="3">#REF!</definedName>
    <definedName name="лист5">#REF!</definedName>
    <definedName name="нов" localSheetId="0">#REF!</definedName>
    <definedName name="нов" localSheetId="1">#REF!</definedName>
    <definedName name="нов" localSheetId="2">#REF!</definedName>
    <definedName name="нов" localSheetId="3">#REF!</definedName>
    <definedName name="нов">#REF!</definedName>
    <definedName name="о" localSheetId="0">#REF!</definedName>
    <definedName name="о" localSheetId="1">#REF!</definedName>
    <definedName name="о" localSheetId="2">#REF!</definedName>
    <definedName name="о" localSheetId="3">#REF!</definedName>
    <definedName name="о">#REF!</definedName>
    <definedName name="ооо" localSheetId="0">#REF!</definedName>
    <definedName name="ооо" localSheetId="1">#REF!</definedName>
    <definedName name="ооо" localSheetId="2">#REF!</definedName>
    <definedName name="ооо" localSheetId="3">#REF!</definedName>
    <definedName name="ооо">#REF!</definedName>
    <definedName name="стройка" localSheetId="1">#REF!</definedName>
    <definedName name="стройка" localSheetId="2">#REF!</definedName>
    <definedName name="стройка" localSheetId="3">#REF!</definedName>
    <definedName name="стройка">#REF!</definedName>
    <definedName name="щебень" localSheetId="0">#REF!</definedName>
    <definedName name="щебень" localSheetId="1">#REF!</definedName>
    <definedName name="щебень" localSheetId="2">#REF!</definedName>
    <definedName name="щебень" localSheetId="3">#REF!</definedName>
    <definedName name="щебень">#REF!</definedName>
    <definedName name="щебень_по" localSheetId="0">#REF!</definedName>
    <definedName name="щебень_по" localSheetId="1">#REF!</definedName>
    <definedName name="щебень_по" localSheetId="2">#REF!</definedName>
    <definedName name="щебень_по" localSheetId="3">#REF!</definedName>
    <definedName name="щебень_по">#REF!</definedName>
    <definedName name="щебень_ср" localSheetId="0">#REF!</definedName>
    <definedName name="щебень_ср" localSheetId="1">#REF!</definedName>
    <definedName name="щебень_ср" localSheetId="2">#REF!</definedName>
    <definedName name="щебень_ср" localSheetId="3">#REF!</definedName>
    <definedName name="щебень_ср">#REF!</definedName>
  </definedNames>
  <calcPr calcId="124519"/>
</workbook>
</file>

<file path=xl/calcChain.xml><?xml version="1.0" encoding="utf-8"?>
<calcChain xmlns="http://schemas.openxmlformats.org/spreadsheetml/2006/main">
  <c r="C40" i="5"/>
  <c r="C42"/>
  <c r="R12"/>
  <c r="E12"/>
  <c r="K54"/>
  <c r="E54" s="1"/>
  <c r="P56"/>
  <c r="E56" s="1"/>
  <c r="P40"/>
  <c r="E40" s="1"/>
  <c r="E26"/>
  <c r="Q12"/>
  <c r="P26"/>
  <c r="C26"/>
  <c r="K28"/>
  <c r="M12"/>
  <c r="N12"/>
  <c r="L12"/>
  <c r="I12"/>
  <c r="H12"/>
  <c r="H45"/>
  <c r="C28"/>
  <c r="O45"/>
  <c r="C71"/>
  <c r="E71"/>
  <c r="Q45"/>
  <c r="F45"/>
  <c r="G73"/>
  <c r="E73" s="1"/>
  <c r="C73"/>
  <c r="G70"/>
  <c r="E70" s="1"/>
  <c r="C70"/>
  <c r="E69"/>
  <c r="C69"/>
  <c r="G67"/>
  <c r="E67" s="1"/>
  <c r="C67"/>
  <c r="G65"/>
  <c r="E65" s="1"/>
  <c r="C65"/>
  <c r="G63"/>
  <c r="E63" s="1"/>
  <c r="C63"/>
  <c r="K61"/>
  <c r="E61"/>
  <c r="C61"/>
  <c r="E60"/>
  <c r="C60"/>
  <c r="E58"/>
  <c r="C58"/>
  <c r="C56"/>
  <c r="C54"/>
  <c r="G53"/>
  <c r="E53" s="1"/>
  <c r="C53"/>
  <c r="K51"/>
  <c r="C51"/>
  <c r="G50"/>
  <c r="C50"/>
  <c r="E49"/>
  <c r="C49"/>
  <c r="E47"/>
  <c r="C47"/>
  <c r="R45"/>
  <c r="N45"/>
  <c r="M45"/>
  <c r="L45"/>
  <c r="J45"/>
  <c r="I45"/>
  <c r="P42"/>
  <c r="K37"/>
  <c r="E37" s="1"/>
  <c r="K36"/>
  <c r="E36" s="1"/>
  <c r="K35"/>
  <c r="E35" s="1"/>
  <c r="E30"/>
  <c r="G27"/>
  <c r="E27" s="1"/>
  <c r="K24"/>
  <c r="E24" s="1"/>
  <c r="C24"/>
  <c r="K23"/>
  <c r="E23" s="1"/>
  <c r="C23"/>
  <c r="K22"/>
  <c r="E22" s="1"/>
  <c r="C22"/>
  <c r="K21"/>
  <c r="E21" s="1"/>
  <c r="C21"/>
  <c r="K20"/>
  <c r="E20" s="1"/>
  <c r="C20"/>
  <c r="K19"/>
  <c r="E19" s="1"/>
  <c r="C19"/>
  <c r="K18"/>
  <c r="G18"/>
  <c r="C18"/>
  <c r="G16"/>
  <c r="E16" s="1"/>
  <c r="D12"/>
  <c r="G71" i="3"/>
  <c r="E71"/>
  <c r="C71"/>
  <c r="G69"/>
  <c r="E69"/>
  <c r="C69"/>
  <c r="E68"/>
  <c r="C68"/>
  <c r="G66"/>
  <c r="E66"/>
  <c r="C66"/>
  <c r="G64"/>
  <c r="E64"/>
  <c r="C64"/>
  <c r="G62"/>
  <c r="E62" s="1"/>
  <c r="C62"/>
  <c r="K60"/>
  <c r="E60" s="1"/>
  <c r="C60"/>
  <c r="E59"/>
  <c r="C59"/>
  <c r="E57"/>
  <c r="C57"/>
  <c r="P55"/>
  <c r="E55"/>
  <c r="C55"/>
  <c r="K53"/>
  <c r="E53"/>
  <c r="C53"/>
  <c r="G52"/>
  <c r="E52" s="1"/>
  <c r="C52"/>
  <c r="K50"/>
  <c r="E50" s="1"/>
  <c r="C50"/>
  <c r="G49"/>
  <c r="E49"/>
  <c r="C49"/>
  <c r="E48"/>
  <c r="C48"/>
  <c r="E46"/>
  <c r="C46"/>
  <c r="R44"/>
  <c r="Q44"/>
  <c r="P44"/>
  <c r="O44"/>
  <c r="N44"/>
  <c r="M44"/>
  <c r="L44"/>
  <c r="J44"/>
  <c r="I44"/>
  <c r="H44"/>
  <c r="G44"/>
  <c r="F44"/>
  <c r="C44"/>
  <c r="P41"/>
  <c r="E41" s="1"/>
  <c r="P39"/>
  <c r="E39"/>
  <c r="K36"/>
  <c r="E36" s="1"/>
  <c r="K35"/>
  <c r="E35"/>
  <c r="K34"/>
  <c r="E34" s="1"/>
  <c r="E29"/>
  <c r="G27"/>
  <c r="E27" s="1"/>
  <c r="E26"/>
  <c r="K24"/>
  <c r="E24"/>
  <c r="C24"/>
  <c r="K23"/>
  <c r="E23" s="1"/>
  <c r="C23"/>
  <c r="K22"/>
  <c r="E22"/>
  <c r="C22"/>
  <c r="K21"/>
  <c r="E21" s="1"/>
  <c r="C21"/>
  <c r="K20"/>
  <c r="E20"/>
  <c r="C20"/>
  <c r="K19"/>
  <c r="E19" s="1"/>
  <c r="C19"/>
  <c r="K18"/>
  <c r="G18"/>
  <c r="E18" s="1"/>
  <c r="C18"/>
  <c r="C12" s="1"/>
  <c r="G16"/>
  <c r="E16"/>
  <c r="R12"/>
  <c r="Q12"/>
  <c r="P12"/>
  <c r="N12"/>
  <c r="M12"/>
  <c r="L12"/>
  <c r="E13" s="1"/>
  <c r="I12"/>
  <c r="E14" s="1"/>
  <c r="H12"/>
  <c r="G12"/>
  <c r="D12"/>
  <c r="G71" i="2"/>
  <c r="E71" s="1"/>
  <c r="C71"/>
  <c r="G69"/>
  <c r="E69"/>
  <c r="C69"/>
  <c r="E68"/>
  <c r="C68"/>
  <c r="G66"/>
  <c r="E66" s="1"/>
  <c r="C66"/>
  <c r="G64"/>
  <c r="E64"/>
  <c r="C64"/>
  <c r="G62"/>
  <c r="E62" s="1"/>
  <c r="C62"/>
  <c r="K60"/>
  <c r="E60"/>
  <c r="C60"/>
  <c r="E59"/>
  <c r="C59"/>
  <c r="E57"/>
  <c r="C57"/>
  <c r="P55"/>
  <c r="E55" s="1"/>
  <c r="C55"/>
  <c r="K53"/>
  <c r="E53"/>
  <c r="C53"/>
  <c r="G52"/>
  <c r="E52" s="1"/>
  <c r="C52"/>
  <c r="K50"/>
  <c r="E50"/>
  <c r="C50"/>
  <c r="G49"/>
  <c r="E49" s="1"/>
  <c r="C49"/>
  <c r="E48"/>
  <c r="C48"/>
  <c r="E46"/>
  <c r="C46"/>
  <c r="C44" s="1"/>
  <c r="R44"/>
  <c r="Q44"/>
  <c r="O44"/>
  <c r="N44"/>
  <c r="M44"/>
  <c r="L44"/>
  <c r="K44"/>
  <c r="J44"/>
  <c r="I44"/>
  <c r="H44"/>
  <c r="G44"/>
  <c r="F44"/>
  <c r="P41"/>
  <c r="E41" s="1"/>
  <c r="P39"/>
  <c r="E39" s="1"/>
  <c r="K36"/>
  <c r="E36" s="1"/>
  <c r="K35"/>
  <c r="E35" s="1"/>
  <c r="K34"/>
  <c r="E34" s="1"/>
  <c r="E29"/>
  <c r="G27"/>
  <c r="E27"/>
  <c r="E26"/>
  <c r="K24"/>
  <c r="E24" s="1"/>
  <c r="C24"/>
  <c r="K23"/>
  <c r="E23"/>
  <c r="C23"/>
  <c r="K22"/>
  <c r="E22" s="1"/>
  <c r="C22"/>
  <c r="K21"/>
  <c r="E21"/>
  <c r="C21"/>
  <c r="K20"/>
  <c r="E20" s="1"/>
  <c r="C20"/>
  <c r="K19"/>
  <c r="E19"/>
  <c r="C19"/>
  <c r="K18"/>
  <c r="E18" s="1"/>
  <c r="G18"/>
  <c r="C18"/>
  <c r="G16"/>
  <c r="E16" s="1"/>
  <c r="E12" s="1"/>
  <c r="R12"/>
  <c r="E14" s="1"/>
  <c r="Q12"/>
  <c r="P12"/>
  <c r="N12"/>
  <c r="M12"/>
  <c r="L12"/>
  <c r="K12"/>
  <c r="I12"/>
  <c r="H12"/>
  <c r="E13" s="1"/>
  <c r="D12"/>
  <c r="C12"/>
  <c r="G64" i="1"/>
  <c r="E64"/>
  <c r="C64"/>
  <c r="G62"/>
  <c r="E62" s="1"/>
  <c r="C62"/>
  <c r="E61"/>
  <c r="C61"/>
  <c r="G59"/>
  <c r="E59"/>
  <c r="C59"/>
  <c r="G57"/>
  <c r="E57" s="1"/>
  <c r="C57"/>
  <c r="G55"/>
  <c r="E55"/>
  <c r="C55"/>
  <c r="K53"/>
  <c r="E53" s="1"/>
  <c r="C53"/>
  <c r="E52"/>
  <c r="C52"/>
  <c r="E50"/>
  <c r="C50"/>
  <c r="P48"/>
  <c r="E48"/>
  <c r="C48"/>
  <c r="K46"/>
  <c r="E46" s="1"/>
  <c r="C46"/>
  <c r="G45"/>
  <c r="E45"/>
  <c r="C45"/>
  <c r="K43"/>
  <c r="E43" s="1"/>
  <c r="C43"/>
  <c r="G42"/>
  <c r="E42"/>
  <c r="C42"/>
  <c r="E41"/>
  <c r="C41"/>
  <c r="E39"/>
  <c r="E37" s="1"/>
  <c r="C39"/>
  <c r="R37"/>
  <c r="Q37"/>
  <c r="P37"/>
  <c r="O37"/>
  <c r="N37"/>
  <c r="M37"/>
  <c r="L37"/>
  <c r="J37"/>
  <c r="I37"/>
  <c r="H37"/>
  <c r="F37"/>
  <c r="C37"/>
  <c r="P34"/>
  <c r="E34"/>
  <c r="P32"/>
  <c r="E32"/>
  <c r="G31"/>
  <c r="E31"/>
  <c r="K28"/>
  <c r="E28"/>
  <c r="E23"/>
  <c r="G21"/>
  <c r="E21" s="1"/>
  <c r="E20"/>
  <c r="K18"/>
  <c r="G18"/>
  <c r="E18" s="1"/>
  <c r="C18"/>
  <c r="C12" s="1"/>
  <c r="G16"/>
  <c r="E16"/>
  <c r="R12"/>
  <c r="Q12"/>
  <c r="P12"/>
  <c r="N12"/>
  <c r="M12"/>
  <c r="L12"/>
  <c r="E13" s="1"/>
  <c r="K12"/>
  <c r="I12"/>
  <c r="E14" s="1"/>
  <c r="H12"/>
  <c r="G12"/>
  <c r="D12"/>
  <c r="P45" i="5" l="1"/>
  <c r="K45"/>
  <c r="P12"/>
  <c r="K12"/>
  <c r="G12"/>
  <c r="E28"/>
  <c r="G45"/>
  <c r="E50"/>
  <c r="E45" s="1"/>
  <c r="C12"/>
  <c r="E13"/>
  <c r="E51"/>
  <c r="E14"/>
  <c r="E18"/>
  <c r="C45"/>
  <c r="E42"/>
  <c r="E12" i="1"/>
  <c r="E12" i="3"/>
  <c r="E44"/>
  <c r="E44" i="2"/>
  <c r="G37" i="1"/>
  <c r="K37"/>
  <c r="P44" i="2"/>
  <c r="K12" i="3"/>
  <c r="G12" i="2"/>
  <c r="K44" i="3"/>
</calcChain>
</file>

<file path=xl/sharedStrings.xml><?xml version="1.0" encoding="utf-8"?>
<sst xmlns="http://schemas.openxmlformats.org/spreadsheetml/2006/main" count="453" uniqueCount="154">
  <si>
    <t>Приложение                                                                                                       к постановлению Правительства Белгородской области                                                            от «______»_____________ 2024 г.                                                №_______</t>
  </si>
  <si>
    <t>Пообъектный перечень</t>
  </si>
  <si>
    <t xml:space="preserve"> строительства (реконструкции) автомобильных дорог и строительства сетей наружного освещения вдоль автомобильных дорог в Белгородской области                                                                                                                                                         на 2024 - 2026 годы</t>
  </si>
  <si>
    <t>№ п/п</t>
  </si>
  <si>
    <t>Наименование районов, городских округов, объектов</t>
  </si>
  <si>
    <t xml:space="preserve">ВСЕГО                                                                               </t>
  </si>
  <si>
    <t xml:space="preserve">2024 год.                                                                                                                        Предварительные обьёмы финансирования </t>
  </si>
  <si>
    <t xml:space="preserve">2025 год.                                                                                                                         Предварительные обьёмы финансирования </t>
  </si>
  <si>
    <t xml:space="preserve">2026 год.                                                                                                                         Предварительные обьёмы финансирования </t>
  </si>
  <si>
    <t>Протяжен-ность</t>
  </si>
  <si>
    <t>Стоимость</t>
  </si>
  <si>
    <t xml:space="preserve">Всего объём финансирования </t>
  </si>
  <si>
    <t>В том числе</t>
  </si>
  <si>
    <t xml:space="preserve">В том числе </t>
  </si>
  <si>
    <t>км</t>
  </si>
  <si>
    <t>п.м</t>
  </si>
  <si>
    <t>тыс. руб.</t>
  </si>
  <si>
    <t>км/п.м</t>
  </si>
  <si>
    <t>областной бюджет</t>
  </si>
  <si>
    <t>муниципаль-ный бюджет</t>
  </si>
  <si>
    <t xml:space="preserve">федеральный бюджет </t>
  </si>
  <si>
    <t>I</t>
  </si>
  <si>
    <t>Строительство (реконструкция) автомобильных дорог</t>
  </si>
  <si>
    <t xml:space="preserve">Построено (реконструировано) автомобильных дорог </t>
  </si>
  <si>
    <t>ВСЕГО, в том числе</t>
  </si>
  <si>
    <t>4/13,75</t>
  </si>
  <si>
    <t>0,613/24,72</t>
  </si>
  <si>
    <t>6,152/50,26</t>
  </si>
  <si>
    <t>средства областного бюджета</t>
  </si>
  <si>
    <t>муниципального бюджета</t>
  </si>
  <si>
    <t>Алексеевский городской округ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</si>
  <si>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</t>
  </si>
  <si>
    <t xml:space="preserve"> - / 13,75</t>
  </si>
  <si>
    <t>Белгородский район</t>
  </si>
  <si>
    <t>Реконструкция автомобильной дороги «Спутник - улица Сумская - улица Чичерина - Ротонда» (проспект Богдана Хмельницкого)                                            в Белгородском районе (1-й этап )</t>
  </si>
  <si>
    <t>Город Белгород</t>
  </si>
  <si>
    <t>город Белгород</t>
  </si>
  <si>
    <t>Строительство транспортной развязки на км 1+200 автомобильной дороги ул. Красноармейская -                                           мкр. Юго-Западный - 2 в городе Белгороде</t>
  </si>
  <si>
    <t>Строительство автомобильной дороги в микрорайоне «Новая жизнь» (4-я очередь) в городе Белгороде</t>
  </si>
  <si>
    <t>Грайворонский городской округ</t>
  </si>
  <si>
    <t>Реконструкция моста через реку Лозовая на км 1+500 автодороги Головчино - Антоновка</t>
  </si>
  <si>
    <t>/ 50,26</t>
  </si>
  <si>
    <t>Красногвардейский район</t>
  </si>
  <si>
    <t>Прохоровский район</t>
  </si>
  <si>
    <t>Ракитянский район</t>
  </si>
  <si>
    <t>Ровеньский район</t>
  </si>
  <si>
    <t>Реконструкция мостового перехода через реку Лозовая  на км 0+900 автодороги «Подъезд к селу Лозная» в Ровеньском районе</t>
  </si>
  <si>
    <t>0,430 / 24,72</t>
  </si>
  <si>
    <t>Старооскольский городской округ</t>
  </si>
  <si>
    <t>Чернянский район</t>
  </si>
  <si>
    <t xml:space="preserve">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</t>
  </si>
  <si>
    <t>Строительство автодороги Волково - Копцево                                                             в Губкинском городском округе и в Чернянском районе</t>
  </si>
  <si>
    <t>Яковлевский городской округ</t>
  </si>
  <si>
    <t>Строительство автодороги между с. Казачье Прохоровского района и с. Верхний Ольшанец Яковлевского городского округа</t>
  </si>
  <si>
    <t>II.</t>
  </si>
  <si>
    <t xml:space="preserve">Строительство сетей наружного освещения вдоль автомобильных дорог                                                                                       </t>
  </si>
  <si>
    <t>ВСЕГО средства областного бюджета</t>
  </si>
  <si>
    <t>Власов - Папушин, км 0+000 - км 2+800 (Власов, Папушин)</t>
  </si>
  <si>
    <t>Белгород - Никольское - «Крым» - Ясные Зори - Архангельское, км 2+700 - 5+600 (Таврово)</t>
  </si>
  <si>
    <t xml:space="preserve">Белгород - Никольское - «Крым» - Ясные Зори - Архангельское, км 12+400 - км 16+800                                                                             </t>
  </si>
  <si>
    <t>Бессоновка - Солохи - Стригуны, км 0+000 -                                           км 0+500; км 2+800 - км 3+500; км 6+800 -                                    км 12+400  (Бессоновка, Орловка, Солохи)</t>
  </si>
  <si>
    <t>Борисовский район</t>
  </si>
  <si>
    <t>Борисовка - Хотмыжск - Никитское - Русская Березовка, км 0+000 - км 6+300 (п. Борисовка -                                  с. Беленькое)</t>
  </si>
  <si>
    <t>Бессоновка - Солохи - Стригуны, км 12+400 -                                            км 15+400; км 22+900 - км 23+800 (Новоалександровка, Стригуны)</t>
  </si>
  <si>
    <t>Валуйский городской округ</t>
  </si>
  <si>
    <t xml:space="preserve"> </t>
  </si>
  <si>
    <r>
      <t>«Уразово - Борки - Новопетровка - Вериговка» - Кукуевка - Долгое,    км 4+100 - км 6+700; км 8+200 - км 8+800</t>
    </r>
    <r>
      <rPr>
        <sz val="26"/>
        <color theme="1"/>
        <rFont val="Times New Roman"/>
        <family val="1"/>
        <charset val="204"/>
      </rPr>
      <t xml:space="preserve">  (Кукуевка, Долгое)</t>
    </r>
  </si>
  <si>
    <t>Губкинский городской округ</t>
  </si>
  <si>
    <t>«Короча - Губкин - граница Курской области» - Ольховатка, км 0+400 - км 3+000 (Ольховатка)</t>
  </si>
  <si>
    <t>«Крым» - Ольховатка, км 9+100 - км 9+600 (Ольховатка)</t>
  </si>
  <si>
    <t>«Крым» - Верхопенье - Ивня»  - Новенькое - Богатое, км 1+900 км 5+700; км 11+800 км 12+800  (Новенькое, Богатое)</t>
  </si>
  <si>
    <t>Корочанский район</t>
  </si>
  <si>
    <t>«Короча - Чернянка - Красное» - Короткое,                                       км 3+900 - км 7+100 (Короткое)</t>
  </si>
  <si>
    <t>«Крым» - Ивня - Ракитное, км 46+600 - км 48+400 (Ракитное)</t>
  </si>
  <si>
    <t>Федосеевка - Гидроузел, км 0+000 - км 3+100 (Федосеевка)</t>
  </si>
  <si>
    <t>«Короча - Чернянка - Красное» - Хитрово - Баклановка,   км 2+900 - км 4+300 (Баклановка)</t>
  </si>
  <si>
    <t>Объездная поселка Чернянка, км 0+500 -                                 км 2+200 (Красный Остров)</t>
  </si>
  <si>
    <t>Бутово - Курская Дуга, км 4+100 - км 5+900 (Бутово)</t>
  </si>
  <si>
    <t>«</t>
  </si>
  <si>
    <t>Министр                                                                                                                                      автомобильных дорог и транспорта                                                                      Белгородской области</t>
  </si>
  <si>
    <t>С.В. Евтушенко</t>
  </si>
  <si>
    <t xml:space="preserve">         Министр автомобильных дорог  </t>
  </si>
  <si>
    <t xml:space="preserve">     и транспорта Белгородской области</t>
  </si>
  <si>
    <t xml:space="preserve">   С.В. Евтушенко</t>
  </si>
  <si>
    <t>34,213/24,72</t>
  </si>
  <si>
    <t>Строительство автомобильных дорог                            в микрорайоне ИЖС «Разумное-81»</t>
  </si>
  <si>
    <t>Строительство автомобильных дорог                  в микрорайоне ИЖС «Майский-80» п. Майский (вторая очередь строительства)</t>
  </si>
  <si>
    <t>Строительство автомобильных дорог              в микрорайоне ИЖС «Новосадовый-41», ул. Ореховая-ул. Сторожевая</t>
  </si>
  <si>
    <t>Строительство автомобильных дорог          в микрорайоне ИЖС «Пушкарное -78»</t>
  </si>
  <si>
    <t>Строительство автомобильных дорог              в микрорайоне ИЖС «Стрелецкое -73/2» с. Стрелецкое</t>
  </si>
  <si>
    <t>Строительство автомобильных дорог              в массиве ИЖС «Хохлово - 68»</t>
  </si>
  <si>
    <t>Строительство транспортной развязки на км 1+200 автомобильной дороги ул. Красноармейская - мкр. Юго-Западный - 2 в городе Белгороде</t>
  </si>
  <si>
    <t>п. Ровеньки , МКР «Спортивный»</t>
  </si>
  <si>
    <t>п. Ровеньки , МКР «Прозрачный»</t>
  </si>
  <si>
    <t>Строительство автодороги Волково - Копцево   в Губкинском городском округе и в Чернянском районе</t>
  </si>
  <si>
    <t>Строительство автодороги между           с. Казачье Прохоровского района                   и с. Верхний Ольшанец Яковлевского городского округа</t>
  </si>
  <si>
    <t>Бессоновка - Солохи - Стригуны,           км 0+000 - км 0+500;   км 2+800 -             км 3+500; км 6+800 -км 12+400  (Бессоновка, Орловка, Солохи)</t>
  </si>
  <si>
    <t>Борисовка - Хотмыжск - Никитское - Русская Березовка, км 0+000 - км 6+300 (п. Борисовка -с. Беленькое)</t>
  </si>
  <si>
    <t>Бессоновка - Солохи - Стригуны, км 12+400 - км 15+400; км 22+900 - км 23+800 (Новоалександровка, Стригуны)</t>
  </si>
  <si>
    <t>Ивнянский район</t>
  </si>
  <si>
    <t>«Крым» - Ольховатка, км 9+100 -           км 9+600 (Ольховатка)</t>
  </si>
  <si>
    <t>«Короча - Чернянка - Красное» - Короткое, км 3+900 - км 7+100 (Короткое)</t>
  </si>
  <si>
    <t>Федосеевка - Гидроузел, км 0+000 -               км 3+100 (Федосеевка)</t>
  </si>
  <si>
    <t>«Короча - Чернянка - Красное» - Хитрово - Баклановка,   км 2+900 -                  км 4+300 (Баклановка)</t>
  </si>
  <si>
    <t>Бутово - Курская Дуга,км 4+100 -                     км 5+900 (Бутово)</t>
  </si>
  <si>
    <t>Реконструкция автомобильной дороги «Спутник - улица Сумская - улица Чичерина - Ротонда» (проспект Богдана Хмельницкого) в Белгородском районе                       (1-й этап )</t>
  </si>
  <si>
    <t>Строительство автомобильных дорог                            в микрорайоне ИЖС «Разумное - 81»</t>
  </si>
  <si>
    <t>Строительство автомобильных дорог                  в микрорайоне ИЖС «Майский - 80»          п. Майский (вторая очередь строительства)</t>
  </si>
  <si>
    <t>Строительство автомобильных дорог              в микрорайоне ИЖС «Новосадовый - 41», ул. Ореховая - ул. Сторожевая</t>
  </si>
  <si>
    <t>Строительство автомобильных дорог          в микрорайоне ИЖС «Пушкарное - 78»</t>
  </si>
  <si>
    <t>Строительство автомобильных дорог              в микрорайоне ИЖС «Стрелецкое -73/2»    с. Стрелецкое</t>
  </si>
  <si>
    <t>Строительство транспортной развязки                            на км 1+200 автомобильной дороги                ул. Красноармейская - мкр. Юго-Западный - 2 в городе Белгороде</t>
  </si>
  <si>
    <t>Строительство автомобильной дороги                    в микрорайоне «Новая жизнь»                                      (4-я очередь) в городе Белгороде</t>
  </si>
  <si>
    <t>Реконструкция мостового перехода через реку Лозовая  на км 0+900 автодороги «Подъезд к селу Лозная»                                                                                 в Ровеньском районе</t>
  </si>
  <si>
    <t>п. Ровеньки, МКР «Спортивный»</t>
  </si>
  <si>
    <t>п. Ровеньки, МКР «Прозрачный»</t>
  </si>
  <si>
    <t>Строительство автодороги между                     с. Казачье Прохоровского района                   и с. Верхний Ольшанец Яковлевского городского округа</t>
  </si>
  <si>
    <t>Бессоновка - Солохи - Стригуны,           км 0+000 - км 0+500;   км 2+800 -             км 3+500; км 6+800 - км 12+400  (Бессоновка, Орловка, Солохи)</t>
  </si>
  <si>
    <t>Борисовка - Хотмыжск - Никитское - Русская Березовка, км 0+000 - км 6+300 (п. Борисовка - с. Беленькое)</t>
  </si>
  <si>
    <t>Бессоновка - Солохи - Стригуны,                       км 12+400 - км 15+400; км 22+900 -             км 23+800 (Новоалександровка, Стригуны)</t>
  </si>
  <si>
    <r>
      <t>«Уразово - Борки - Новопетровка - Вериговка» - Кукуевка - Долгое,                   км 4+100 - км 6+700; км 8+200 -                 км 8+800</t>
    </r>
    <r>
      <rPr>
        <sz val="26"/>
        <color theme="1"/>
        <rFont val="Times New Roman"/>
        <family val="1"/>
        <charset val="204"/>
      </rPr>
      <t xml:space="preserve">  (Кукуевка, Долгое)</t>
    </r>
  </si>
  <si>
    <t>«Короча - Губкин - граница Курской области» - Ольховатка, км 0+400 -                                             км 3+000 (Ольховатка)</t>
  </si>
  <si>
    <t>«Короча - Чернянка - Красное» - Хитрово - Баклановка,   км 2+900 -                                  км 4+300 (Баклановка)</t>
  </si>
  <si>
    <t>Бутово - Курская Дуга, км 4+100 -                     км 5+900 (Бутово)</t>
  </si>
  <si>
    <t>Первый заместитель министра                                                                                                                                   автомобильных дорог и транспорта                                                                      Белгородской области</t>
  </si>
  <si>
    <t>А.А. Рогов</t>
  </si>
  <si>
    <t>Строительство автомобильных дорог          в микрорайоне ИЖС «Пушкарное - 78» (вторая очередь строительства)</t>
  </si>
  <si>
    <t xml:space="preserve">Строительство автомобильных дорог              в микрорайоне ИЖС «Крутой лог - 24»   </t>
  </si>
  <si>
    <t xml:space="preserve"> Министр                                                                                                                                   автомобильных дорог и транспорта                                                                      Белгородской области</t>
  </si>
  <si>
    <t>0,4/13,75</t>
  </si>
  <si>
    <t>31,787/24,72</t>
  </si>
  <si>
    <t>Строительство автомобильной дороги                    в микрорайоне «Новая жизнь» (четвертая очередь строительства) в городе Белгороде</t>
  </si>
  <si>
    <t>Строительство автомобильных дорог  в массиве ИЖС «Хохлово - 68»</t>
  </si>
  <si>
    <t>«Крым» - Ивня - Ракитное,                           км 46+600 - км 48+400 (Ракитное)</t>
  </si>
  <si>
    <t>Власов - Папушин, км 0+000 -                 км 2+800 (Власов, Папушин)</t>
  </si>
  <si>
    <t>Реконструкция автомобильной дороги «Спутник - улица Сумская - улица Чичерина - Ротонда» (проспект Богдана Хмельницкого)                             в Белгородском районе  (1-й этап )</t>
  </si>
  <si>
    <t>Строительство проезда к жилой застройке по ул. Славянская</t>
  </si>
  <si>
    <t>Строительство автомобильных дорог в микрорайоне ИЖС «Разумное - 81»                                           (третья очередь строительства)</t>
  </si>
  <si>
    <t>Алексеевский муниципальный округ</t>
  </si>
  <si>
    <t>Грайворонский муниципальный округ</t>
  </si>
  <si>
    <t>Яковлевский муниципальный округ</t>
  </si>
  <si>
    <t>Валуйский муниципальный округ</t>
  </si>
  <si>
    <t>Строительство транспортной развязки на  км 1 + 200 автомобильной дороги ул. Красноармейская -                                      мк. Югозападный - 2 в г. Белгороде</t>
  </si>
  <si>
    <t>Белгород - Никольское - «Крым» - Ясные Зори - Архангельское,                 км 2+700 - 5+600 (Таврово)</t>
  </si>
  <si>
    <t xml:space="preserve">Белгород - Никольское - «Крым» - Ясные Зори - Архангельское,                                      км 12+400 - км 16+800                                                                             </t>
  </si>
  <si>
    <t>Бутово - Курская Дуга, км 4+100 -                                     км 5+900 (Бутово)</t>
  </si>
  <si>
    <t>«Крым» - Верхопенье - Ивня»  - Новенькое - Богатое, км 1+900 -             км 5+700; км 11+800 - км 12+800  (Новенькое, Богатое)</t>
  </si>
  <si>
    <t>«Короча - Чернянка - Красное» - Хитрово - Баклановка,   км 2+900 -                                           км 4+300 (Баклановка)</t>
  </si>
  <si>
    <t xml:space="preserve">«Старый  Оскол - Чернянка - Новый Оскол» Ездочное - Холки </t>
  </si>
  <si>
    <t xml:space="preserve">Реконструкция мостового перехода через реку Черная Калитва                              на  км 0+250 автодороги «Белгород - Новый Оскол - Советское» - Калитва - Николаевка </t>
  </si>
  <si>
    <t>Строительство автомобильных дорог  в микрорайоне ИЖС «Майский - 80»  п. Майский (вторая очередь строительства)</t>
  </si>
  <si>
    <t>Строительство автомобильных дорог в микрорайоне ИЖС «Новосадовый - 41», ул. Ореховая - ул. Сторожевая</t>
  </si>
  <si>
    <t>Наименование муниципальных районов, городских  и муниципальных округов, объектов</t>
  </si>
  <si>
    <t>«Объездная поселка Чернянка,            км 0+500 - км 2+200 (Красный Остров)»</t>
  </si>
</sst>
</file>

<file path=xl/styles.xml><?xml version="1.0" encoding="utf-8"?>
<styleSheet xmlns="http://schemas.openxmlformats.org/spreadsheetml/2006/main">
  <numFmts count="6">
    <numFmt numFmtId="43" formatCode="_-* #,##0.00\ _р_._-;\-* #,##0.00\ _р_._-;_-* &quot;-&quot;??\ _р_._-;_-@_-"/>
    <numFmt numFmtId="164" formatCode="0.0"/>
    <numFmt numFmtId="165" formatCode="#,##0.0"/>
    <numFmt numFmtId="166" formatCode="0.000"/>
    <numFmt numFmtId="167" formatCode="#,##0.000"/>
    <numFmt numFmtId="168" formatCode="_-* #,##0.000\ _р_._-;\-* #,##0.000\ _р_._-;_-* &quot;-&quot;??\ _р_._-;_-@_-"/>
  </numFmts>
  <fonts count="27">
    <font>
      <sz val="10"/>
      <color theme="1"/>
      <name val="Arial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34"/>
      <name val="Times New Roman"/>
      <family val="1"/>
      <charset val="204"/>
    </font>
    <font>
      <sz val="32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36"/>
      <name val="Times New Roman"/>
      <family val="1"/>
      <charset val="204"/>
    </font>
    <font>
      <sz val="26"/>
      <name val="Times New Roman"/>
      <family val="1"/>
      <charset val="204"/>
    </font>
    <font>
      <sz val="26"/>
      <color theme="0"/>
      <name val="Times New Roman"/>
      <family val="1"/>
      <charset val="204"/>
    </font>
    <font>
      <sz val="26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30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2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  <xf numFmtId="43" fontId="25" fillId="0" borderId="0" applyFont="0" applyFill="0" applyBorder="0" applyAlignment="0" applyProtection="0"/>
  </cellStyleXfs>
  <cellXfs count="107">
    <xf numFmtId="0" fontId="0" fillId="0" borderId="0" xfId="0"/>
    <xf numFmtId="164" fontId="4" fillId="0" borderId="0" xfId="4" applyNumberFormat="1" applyFont="1" applyAlignment="1">
      <alignment horizontal="center" vertical="center" wrapText="1"/>
    </xf>
    <xf numFmtId="1" fontId="4" fillId="0" borderId="0" xfId="4" applyNumberFormat="1" applyFont="1" applyAlignment="1">
      <alignment horizontal="center" vertical="justify" wrapText="1"/>
    </xf>
    <xf numFmtId="164" fontId="4" fillId="0" borderId="0" xfId="4" applyNumberFormat="1" applyFont="1" applyAlignment="1">
      <alignment horizontal="center" vertical="justify" wrapText="1"/>
    </xf>
    <xf numFmtId="164" fontId="4" fillId="0" borderId="0" xfId="4" applyNumberFormat="1" applyFont="1" applyAlignment="1">
      <alignment horizontal="left" vertical="center" wrapText="1"/>
    </xf>
    <xf numFmtId="164" fontId="5" fillId="0" borderId="0" xfId="4" applyNumberFormat="1" applyFont="1" applyAlignment="1">
      <alignment horizontal="center" vertical="center" wrapText="1"/>
    </xf>
    <xf numFmtId="164" fontId="7" fillId="0" borderId="0" xfId="4" applyNumberFormat="1" applyFont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164" fontId="5" fillId="2" borderId="8" xfId="4" applyNumberFormat="1" applyFont="1" applyFill="1" applyBorder="1" applyAlignment="1">
      <alignment horizontal="center" vertical="center" wrapText="1"/>
    </xf>
    <xf numFmtId="164" fontId="5" fillId="2" borderId="9" xfId="4" applyNumberFormat="1" applyFont="1" applyFill="1" applyBorder="1" applyAlignment="1">
      <alignment horizontal="center" vertical="center" wrapText="1"/>
    </xf>
    <xf numFmtId="164" fontId="5" fillId="2" borderId="10" xfId="4" applyNumberFormat="1" applyFont="1" applyFill="1" applyBorder="1" applyAlignment="1">
      <alignment horizontal="center" vertical="center" wrapText="1"/>
    </xf>
    <xf numFmtId="164" fontId="5" fillId="2" borderId="14" xfId="4" applyNumberFormat="1" applyFont="1" applyFill="1" applyBorder="1" applyAlignment="1">
      <alignment horizontal="center" vertical="center" wrapText="1"/>
    </xf>
    <xf numFmtId="164" fontId="5" fillId="2" borderId="15" xfId="4" applyNumberFormat="1" applyFont="1" applyFill="1" applyBorder="1" applyAlignment="1">
      <alignment horizontal="center" vertical="center" wrapText="1"/>
    </xf>
    <xf numFmtId="164" fontId="5" fillId="2" borderId="16" xfId="4" applyNumberFormat="1" applyFont="1" applyFill="1" applyBorder="1" applyAlignment="1">
      <alignment horizontal="center" vertical="center" wrapText="1"/>
    </xf>
    <xf numFmtId="164" fontId="5" fillId="2" borderId="17" xfId="4" applyNumberFormat="1" applyFont="1" applyFill="1" applyBorder="1" applyAlignment="1">
      <alignment horizontal="center" vertical="center" wrapText="1"/>
    </xf>
    <xf numFmtId="1" fontId="5" fillId="2" borderId="13" xfId="4" applyNumberFormat="1" applyFont="1" applyFill="1" applyBorder="1" applyAlignment="1">
      <alignment horizontal="center" vertical="center" wrapText="1"/>
    </xf>
    <xf numFmtId="1" fontId="5" fillId="2" borderId="14" xfId="4" applyNumberFormat="1" applyFont="1" applyFill="1" applyBorder="1" applyAlignment="1">
      <alignment horizontal="center" vertical="center" wrapText="1"/>
    </xf>
    <xf numFmtId="1" fontId="5" fillId="2" borderId="17" xfId="4" applyNumberFormat="1" applyFont="1" applyFill="1" applyBorder="1" applyAlignment="1">
      <alignment horizontal="center" vertical="center" wrapText="1"/>
    </xf>
    <xf numFmtId="1" fontId="5" fillId="2" borderId="18" xfId="4" applyNumberFormat="1" applyFont="1" applyFill="1" applyBorder="1" applyAlignment="1">
      <alignment horizontal="center" vertical="center" wrapText="1"/>
    </xf>
    <xf numFmtId="1" fontId="5" fillId="2" borderId="7" xfId="4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19" xfId="0" applyFont="1" applyFill="1" applyBorder="1" applyAlignment="1">
      <alignment vertical="center" wrapText="1"/>
    </xf>
    <xf numFmtId="1" fontId="5" fillId="2" borderId="8" xfId="4" applyNumberFormat="1" applyFont="1" applyFill="1" applyBorder="1" applyAlignment="1">
      <alignment horizontal="left" vertical="center" wrapText="1"/>
    </xf>
    <xf numFmtId="165" fontId="5" fillId="2" borderId="8" xfId="4" applyNumberFormat="1" applyFont="1" applyFill="1" applyBorder="1" applyAlignment="1">
      <alignment horizontal="center" vertical="center" wrapText="1"/>
    </xf>
    <xf numFmtId="165" fontId="5" fillId="2" borderId="19" xfId="4" applyNumberFormat="1" applyFont="1" applyFill="1" applyBorder="1" applyAlignment="1">
      <alignment horizontal="center" vertical="center" wrapText="1"/>
    </xf>
    <xf numFmtId="164" fontId="10" fillId="0" borderId="0" xfId="4" applyNumberFormat="1" applyFont="1" applyAlignment="1">
      <alignment horizontal="center" vertical="center" wrapText="1"/>
    </xf>
    <xf numFmtId="1" fontId="5" fillId="2" borderId="8" xfId="4" applyNumberFormat="1" applyFont="1" applyFill="1" applyBorder="1" applyAlignment="1">
      <alignment horizontal="center" vertical="center" wrapText="1"/>
    </xf>
    <xf numFmtId="164" fontId="11" fillId="2" borderId="19" xfId="4" applyNumberFormat="1" applyFont="1" applyFill="1" applyBorder="1" applyAlignment="1">
      <alignment horizontal="center" vertical="center" wrapText="1"/>
    </xf>
    <xf numFmtId="164" fontId="11" fillId="0" borderId="0" xfId="4" applyNumberFormat="1" applyFont="1" applyAlignment="1">
      <alignment horizontal="center" vertical="center" wrapText="1"/>
    </xf>
    <xf numFmtId="164" fontId="11" fillId="2" borderId="8" xfId="4" applyNumberFormat="1" applyFont="1" applyFill="1" applyBorder="1" applyAlignment="1">
      <alignment horizontal="center" vertical="center" wrapText="1"/>
    </xf>
    <xf numFmtId="165" fontId="11" fillId="2" borderId="8" xfId="4" applyNumberFormat="1" applyFont="1" applyFill="1" applyBorder="1" applyAlignment="1">
      <alignment horizontal="center" vertical="center" wrapText="1"/>
    </xf>
    <xf numFmtId="1" fontId="11" fillId="2" borderId="7" xfId="4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 wrapText="1"/>
    </xf>
    <xf numFmtId="2" fontId="11" fillId="2" borderId="8" xfId="4" applyNumberFormat="1" applyFont="1" applyFill="1" applyBorder="1" applyAlignment="1">
      <alignment horizontal="center" vertical="center" wrapText="1"/>
    </xf>
    <xf numFmtId="166" fontId="11" fillId="2" borderId="8" xfId="4" applyNumberFormat="1" applyFont="1" applyFill="1" applyBorder="1" applyAlignment="1">
      <alignment horizontal="center" vertical="center" wrapText="1"/>
    </xf>
    <xf numFmtId="165" fontId="11" fillId="3" borderId="8" xfId="4" applyNumberFormat="1" applyFont="1" applyFill="1" applyBorder="1" applyAlignment="1">
      <alignment horizontal="center" vertical="center" wrapText="1"/>
    </xf>
    <xf numFmtId="3" fontId="11" fillId="2" borderId="8" xfId="4" applyNumberFormat="1" applyFont="1" applyFill="1" applyBorder="1" applyAlignment="1">
      <alignment horizontal="center" vertical="center" wrapText="1"/>
    </xf>
    <xf numFmtId="0" fontId="12" fillId="2" borderId="8" xfId="4" applyFont="1" applyFill="1" applyBorder="1" applyAlignment="1">
      <alignment horizontal="center" vertical="center"/>
    </xf>
    <xf numFmtId="0" fontId="11" fillId="2" borderId="8" xfId="4" applyFont="1" applyFill="1" applyBorder="1" applyAlignment="1">
      <alignment horizontal="center" vertical="center"/>
    </xf>
    <xf numFmtId="164" fontId="12" fillId="2" borderId="8" xfId="4" applyNumberFormat="1" applyFont="1" applyFill="1" applyBorder="1" applyAlignment="1">
      <alignment horizontal="center" vertical="center" wrapText="1"/>
    </xf>
    <xf numFmtId="165" fontId="11" fillId="2" borderId="9" xfId="4" applyNumberFormat="1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left" vertical="center" wrapText="1"/>
    </xf>
    <xf numFmtId="167" fontId="11" fillId="2" borderId="8" xfId="4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3" fontId="5" fillId="2" borderId="8" xfId="4" applyNumberFormat="1" applyFont="1" applyFill="1" applyBorder="1" applyAlignment="1">
      <alignment horizontal="center" vertical="center" wrapText="1"/>
    </xf>
    <xf numFmtId="165" fontId="13" fillId="2" borderId="8" xfId="0" applyNumberFormat="1" applyFont="1" applyFill="1" applyBorder="1" applyAlignment="1">
      <alignment vertical="center"/>
    </xf>
    <xf numFmtId="0" fontId="13" fillId="2" borderId="8" xfId="0" applyFont="1" applyFill="1" applyBorder="1" applyAlignment="1">
      <alignment vertical="center"/>
    </xf>
    <xf numFmtId="4" fontId="5" fillId="2" borderId="8" xfId="4" applyNumberFormat="1" applyFont="1" applyFill="1" applyBorder="1" applyAlignment="1">
      <alignment horizontal="center" vertical="center" wrapText="1"/>
    </xf>
    <xf numFmtId="164" fontId="14" fillId="0" borderId="0" xfId="4" applyNumberFormat="1" applyFont="1" applyAlignment="1">
      <alignment horizontal="center" vertical="center" wrapText="1"/>
    </xf>
    <xf numFmtId="1" fontId="11" fillId="2" borderId="21" xfId="4" applyNumberFormat="1" applyFont="1" applyFill="1" applyBorder="1" applyAlignment="1">
      <alignment horizontal="center" vertical="center"/>
    </xf>
    <xf numFmtId="0" fontId="11" fillId="2" borderId="22" xfId="0" applyFont="1" applyFill="1" applyBorder="1" applyAlignment="1">
      <alignment horizontal="left" vertical="center" wrapText="1"/>
    </xf>
    <xf numFmtId="164" fontId="11" fillId="2" borderId="22" xfId="4" applyNumberFormat="1" applyFont="1" applyFill="1" applyBorder="1" applyAlignment="1">
      <alignment horizontal="center" vertical="center" wrapText="1"/>
    </xf>
    <xf numFmtId="165" fontId="11" fillId="2" borderId="22" xfId="4" applyNumberFormat="1" applyFont="1" applyFill="1" applyBorder="1" applyAlignment="1">
      <alignment horizontal="center" vertical="center" wrapText="1"/>
    </xf>
    <xf numFmtId="164" fontId="11" fillId="2" borderId="23" xfId="4" applyNumberFormat="1" applyFont="1" applyFill="1" applyBorder="1" applyAlignment="1">
      <alignment horizontal="center" vertical="center" wrapText="1"/>
    </xf>
    <xf numFmtId="1" fontId="11" fillId="2" borderId="0" xfId="4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164" fontId="11" fillId="2" borderId="0" xfId="4" applyNumberFormat="1" applyFont="1" applyFill="1" applyAlignment="1">
      <alignment horizontal="center" vertical="center" wrapText="1"/>
    </xf>
    <xf numFmtId="165" fontId="11" fillId="2" borderId="0" xfId="4" applyNumberFormat="1" applyFont="1" applyFill="1" applyAlignment="1">
      <alignment horizontal="center" vertical="center" wrapText="1"/>
    </xf>
    <xf numFmtId="164" fontId="16" fillId="0" borderId="0" xfId="4" applyNumberFormat="1" applyFont="1" applyAlignment="1">
      <alignment horizontal="center" vertical="center" wrapText="1"/>
    </xf>
    <xf numFmtId="164" fontId="18" fillId="0" borderId="0" xfId="4" applyNumberFormat="1" applyFont="1" applyAlignment="1">
      <alignment horizontal="center" vertical="center" wrapText="1"/>
    </xf>
    <xf numFmtId="0" fontId="18" fillId="0" borderId="0" xfId="0" applyFont="1" applyAlignment="1">
      <alignment vertical="top"/>
    </xf>
    <xf numFmtId="1" fontId="11" fillId="2" borderId="8" xfId="4" applyNumberFormat="1" applyFont="1" applyFill="1" applyBorder="1" applyAlignment="1">
      <alignment horizontal="left" vertical="center"/>
    </xf>
    <xf numFmtId="164" fontId="19" fillId="0" borderId="0" xfId="4" applyNumberFormat="1" applyFont="1" applyAlignment="1">
      <alignment horizontal="center" vertical="center" wrapText="1"/>
    </xf>
    <xf numFmtId="1" fontId="20" fillId="2" borderId="13" xfId="4" applyNumberFormat="1" applyFont="1" applyFill="1" applyBorder="1" applyAlignment="1">
      <alignment horizontal="center" vertical="center" wrapText="1"/>
    </xf>
    <xf numFmtId="1" fontId="20" fillId="2" borderId="14" xfId="4" applyNumberFormat="1" applyFont="1" applyFill="1" applyBorder="1" applyAlignment="1">
      <alignment horizontal="center" vertical="center" wrapText="1"/>
    </xf>
    <xf numFmtId="1" fontId="20" fillId="2" borderId="17" xfId="4" applyNumberFormat="1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left" vertical="center" wrapText="1"/>
    </xf>
    <xf numFmtId="1" fontId="5" fillId="2" borderId="7" xfId="4" applyNumberFormat="1" applyFont="1" applyFill="1" applyBorder="1" applyAlignment="1">
      <alignment horizontal="center" vertical="center"/>
    </xf>
    <xf numFmtId="164" fontId="5" fillId="0" borderId="0" xfId="4" applyNumberFormat="1" applyFont="1" applyAlignment="1">
      <alignment horizontal="center" vertical="center" wrapText="1"/>
    </xf>
    <xf numFmtId="43" fontId="11" fillId="2" borderId="8" xfId="6" applyFont="1" applyFill="1" applyBorder="1" applyAlignment="1">
      <alignment horizontal="center" vertical="center" wrapText="1"/>
    </xf>
    <xf numFmtId="164" fontId="26" fillId="2" borderId="19" xfId="4" applyNumberFormat="1" applyFont="1" applyFill="1" applyBorder="1" applyAlignment="1">
      <alignment horizontal="center" vertical="center" wrapText="1"/>
    </xf>
    <xf numFmtId="168" fontId="11" fillId="2" borderId="8" xfId="6" applyNumberFormat="1" applyFont="1" applyFill="1" applyBorder="1" applyAlignment="1">
      <alignment horizontal="center" vertical="center" wrapText="1"/>
    </xf>
    <xf numFmtId="164" fontId="22" fillId="0" borderId="0" xfId="4" applyNumberFormat="1" applyFont="1" applyAlignment="1">
      <alignment vertical="justify" wrapText="1"/>
    </xf>
    <xf numFmtId="0" fontId="23" fillId="0" borderId="0" xfId="0" applyFont="1" applyAlignme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 vertical="top"/>
    </xf>
    <xf numFmtId="164" fontId="18" fillId="0" borderId="0" xfId="4" applyNumberFormat="1" applyFont="1" applyAlignment="1">
      <alignment horizontal="center" vertical="center" wrapText="1"/>
    </xf>
    <xf numFmtId="164" fontId="18" fillId="0" borderId="0" xfId="4" applyNumberFormat="1" applyFont="1" applyAlignment="1">
      <alignment horizontal="right" vertical="center" wrapText="1"/>
    </xf>
    <xf numFmtId="1" fontId="5" fillId="2" borderId="7" xfId="4" applyNumberFormat="1" applyFont="1" applyFill="1" applyBorder="1" applyAlignment="1">
      <alignment horizontal="center" vertical="center"/>
    </xf>
    <xf numFmtId="1" fontId="5" fillId="2" borderId="8" xfId="4" applyNumberFormat="1" applyFont="1" applyFill="1" applyBorder="1" applyAlignment="1">
      <alignment horizontal="center" vertical="center"/>
    </xf>
    <xf numFmtId="164" fontId="15" fillId="0" borderId="0" xfId="4" applyNumberFormat="1" applyFont="1" applyAlignment="1">
      <alignment horizontal="center" vertical="justify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1" fontId="5" fillId="2" borderId="7" xfId="4" applyNumberFormat="1" applyFont="1" applyFill="1" applyBorder="1" applyAlignment="1">
      <alignment horizontal="center" vertical="justify"/>
    </xf>
    <xf numFmtId="1" fontId="5" fillId="2" borderId="8" xfId="4" applyNumberFormat="1" applyFont="1" applyFill="1" applyBorder="1" applyAlignment="1">
      <alignment horizontal="center" vertical="justify"/>
    </xf>
    <xf numFmtId="1" fontId="5" fillId="2" borderId="18" xfId="4" applyNumberFormat="1" applyFont="1" applyFill="1" applyBorder="1" applyAlignment="1">
      <alignment horizontal="center" vertical="center" wrapText="1"/>
    </xf>
    <xf numFmtId="1" fontId="5" fillId="2" borderId="11" xfId="4" applyNumberFormat="1" applyFont="1" applyFill="1" applyBorder="1" applyAlignment="1">
      <alignment horizontal="center" vertical="center" wrapText="1"/>
    </xf>
    <xf numFmtId="1" fontId="5" fillId="2" borderId="12" xfId="4" applyNumberFormat="1" applyFont="1" applyFill="1" applyBorder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 wrapText="1"/>
    </xf>
    <xf numFmtId="164" fontId="6" fillId="0" borderId="0" xfId="4" applyNumberFormat="1" applyFont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164" fontId="5" fillId="2" borderId="1" xfId="4" applyNumberFormat="1" applyFont="1" applyFill="1" applyBorder="1" applyAlignment="1">
      <alignment horizontal="center" vertical="center" wrapText="1"/>
    </xf>
    <xf numFmtId="164" fontId="5" fillId="2" borderId="7" xfId="4" applyNumberFormat="1" applyFont="1" applyFill="1" applyBorder="1" applyAlignment="1">
      <alignment horizontal="center" vertical="center" wrapText="1"/>
    </xf>
    <xf numFmtId="164" fontId="5" fillId="2" borderId="13" xfId="4" applyNumberFormat="1" applyFont="1" applyFill="1" applyBorder="1" applyAlignment="1">
      <alignment horizontal="center" vertical="center" wrapText="1"/>
    </xf>
    <xf numFmtId="164" fontId="5" fillId="2" borderId="2" xfId="4" applyNumberFormat="1" applyFont="1" applyFill="1" applyBorder="1" applyAlignment="1">
      <alignment horizontal="center" vertical="center" wrapText="1"/>
    </xf>
    <xf numFmtId="164" fontId="5" fillId="2" borderId="8" xfId="4" applyNumberFormat="1" applyFont="1" applyFill="1" applyBorder="1" applyAlignment="1">
      <alignment horizontal="center" vertical="center" wrapText="1"/>
    </xf>
    <xf numFmtId="164" fontId="5" fillId="2" borderId="14" xfId="4" applyNumberFormat="1" applyFont="1" applyFill="1" applyBorder="1" applyAlignment="1">
      <alignment horizontal="center" vertical="center" wrapText="1"/>
    </xf>
    <xf numFmtId="164" fontId="5" fillId="2" borderId="3" xfId="4" applyNumberFormat="1" applyFont="1" applyFill="1" applyBorder="1" applyAlignment="1">
      <alignment horizontal="center" vertical="center" wrapText="1"/>
    </xf>
    <xf numFmtId="164" fontId="5" fillId="2" borderId="4" xfId="4" applyNumberFormat="1" applyFont="1" applyFill="1" applyBorder="1" applyAlignment="1">
      <alignment horizontal="center" vertical="center" wrapText="1"/>
    </xf>
    <xf numFmtId="164" fontId="5" fillId="2" borderId="5" xfId="4" applyNumberFormat="1" applyFont="1" applyFill="1" applyBorder="1" applyAlignment="1">
      <alignment horizontal="center" vertical="center" wrapText="1"/>
    </xf>
    <xf numFmtId="164" fontId="5" fillId="2" borderId="6" xfId="4" applyNumberFormat="1" applyFont="1" applyFill="1" applyBorder="1" applyAlignment="1">
      <alignment horizontal="center" vertical="center" wrapText="1"/>
    </xf>
    <xf numFmtId="164" fontId="5" fillId="2" borderId="9" xfId="4" applyNumberFormat="1" applyFont="1" applyFill="1" applyBorder="1" applyAlignment="1">
      <alignment horizontal="center" vertical="center" wrapText="1"/>
    </xf>
    <xf numFmtId="164" fontId="5" fillId="2" borderId="10" xfId="4" applyNumberFormat="1" applyFont="1" applyFill="1" applyBorder="1" applyAlignment="1">
      <alignment horizontal="center" vertical="center" wrapText="1"/>
    </xf>
    <xf numFmtId="164" fontId="5" fillId="2" borderId="11" xfId="4" applyNumberFormat="1" applyFont="1" applyFill="1" applyBorder="1" applyAlignment="1">
      <alignment horizontal="center" vertical="center" wrapText="1"/>
    </xf>
    <xf numFmtId="164" fontId="5" fillId="2" borderId="12" xfId="4" applyNumberFormat="1" applyFont="1" applyFill="1" applyBorder="1" applyAlignment="1">
      <alignment horizontal="center" vertical="center" wrapText="1"/>
    </xf>
    <xf numFmtId="164" fontId="22" fillId="0" borderId="0" xfId="4" applyNumberFormat="1" applyFont="1" applyAlignment="1">
      <alignment horizontal="center" vertical="justify" wrapText="1"/>
    </xf>
    <xf numFmtId="0" fontId="23" fillId="0" borderId="0" xfId="0" applyFont="1" applyAlignment="1">
      <alignment horizontal="right"/>
    </xf>
  </cellXfs>
  <cellStyles count="7">
    <cellStyle name="Обычный" xfId="0" builtinId="0"/>
    <cellStyle name="Обычный 2" xfId="1"/>
    <cellStyle name="Обычный 4" xfId="2"/>
    <cellStyle name="Обычный 4 2 2 2" xfId="3"/>
    <cellStyle name="Обычный_219-пп_Приложение 2" xfId="4"/>
    <cellStyle name="Стиль 1" xfId="5"/>
    <cellStyle name="Финансовый" xfId="6" builtinId="3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"/>
  </sheetPr>
  <dimension ref="A1:W72"/>
  <sheetViews>
    <sheetView topLeftCell="A16" zoomScale="46" workbookViewId="0">
      <selection activeCell="G12" sqref="G12"/>
    </sheetView>
  </sheetViews>
  <sheetFormatPr defaultRowHeight="12.75"/>
  <cols>
    <col min="1" max="1" width="10" style="2" customWidth="1"/>
    <col min="2" max="2" width="113.28515625" style="3" customWidth="1"/>
    <col min="3" max="3" width="17.5703125" style="1" customWidth="1"/>
    <col min="4" max="4" width="15.42578125" style="1" customWidth="1"/>
    <col min="5" max="5" width="27.5703125" style="1" customWidth="1"/>
    <col min="6" max="6" width="26.140625" style="1" customWidth="1"/>
    <col min="7" max="7" width="39.28515625" style="1" customWidth="1"/>
    <col min="8" max="8" width="24.85546875" style="1" customWidth="1"/>
    <col min="9" max="9" width="32.140625" style="1" customWidth="1"/>
    <col min="10" max="10" width="26.85546875" style="1" customWidth="1"/>
    <col min="11" max="11" width="42.140625" style="1" customWidth="1"/>
    <col min="12" max="12" width="26.85546875" style="1" customWidth="1"/>
    <col min="13" max="13" width="23" style="1" hidden="1" customWidth="1"/>
    <col min="14" max="14" width="33.5703125" style="1" customWidth="1"/>
    <col min="15" max="15" width="27.140625" style="1" customWidth="1"/>
    <col min="16" max="16" width="41.140625" style="1" customWidth="1"/>
    <col min="17" max="17" width="28" style="1" customWidth="1"/>
    <col min="18" max="18" width="35.42578125" style="1" customWidth="1"/>
    <col min="19" max="19" width="9.140625" style="1"/>
    <col min="20" max="20" width="21.7109375" style="1" bestFit="1" customWidth="1"/>
    <col min="21" max="22" width="9.140625" style="1"/>
    <col min="23" max="23" width="45.42578125" style="1" customWidth="1"/>
    <col min="24" max="16384" width="9.140625" style="1"/>
  </cols>
  <sheetData>
    <row r="1" spans="1:23" s="4" customFormat="1" ht="232.5" customHeight="1">
      <c r="A1" s="2"/>
      <c r="B1" s="3"/>
      <c r="C1" s="1"/>
      <c r="D1" s="1"/>
      <c r="E1" s="1"/>
      <c r="F1" s="88"/>
      <c r="G1" s="88"/>
      <c r="H1" s="88"/>
      <c r="I1" s="88"/>
      <c r="J1" s="88"/>
      <c r="K1" s="88"/>
      <c r="L1" s="88"/>
      <c r="M1" s="88"/>
      <c r="N1" s="5"/>
      <c r="O1" s="89" t="s">
        <v>0</v>
      </c>
      <c r="P1" s="89"/>
      <c r="Q1" s="89"/>
      <c r="R1" s="89"/>
    </row>
    <row r="2" spans="1:23" s="4" customFormat="1" ht="76.5" customHeight="1">
      <c r="A2" s="2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"/>
      <c r="Q2" s="6"/>
      <c r="R2" s="6"/>
    </row>
    <row r="3" spans="1:23" s="4" customFormat="1" ht="37.5" customHeight="1">
      <c r="A3" s="90" t="s">
        <v>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23" s="4" customFormat="1" ht="76.5" customHeight="1">
      <c r="A4" s="90" t="s">
        <v>2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23" s="4" customFormat="1" ht="27.75" customHeight="1">
      <c r="A5" s="7"/>
      <c r="B5" s="7"/>
      <c r="C5" s="7"/>
      <c r="D5" s="7"/>
      <c r="E5" s="7"/>
    </row>
    <row r="6" spans="1:23" ht="96" customHeight="1">
      <c r="A6" s="91" t="s">
        <v>3</v>
      </c>
      <c r="B6" s="94" t="s">
        <v>4</v>
      </c>
      <c r="C6" s="94" t="s">
        <v>5</v>
      </c>
      <c r="D6" s="97"/>
      <c r="E6" s="97"/>
      <c r="F6" s="97" t="s">
        <v>6</v>
      </c>
      <c r="G6" s="98"/>
      <c r="H6" s="98"/>
      <c r="I6" s="99"/>
      <c r="J6" s="97" t="s">
        <v>7</v>
      </c>
      <c r="K6" s="98"/>
      <c r="L6" s="98"/>
      <c r="M6" s="98"/>
      <c r="N6" s="99"/>
      <c r="O6" s="97" t="s">
        <v>8</v>
      </c>
      <c r="P6" s="98"/>
      <c r="Q6" s="98"/>
      <c r="R6" s="100"/>
    </row>
    <row r="7" spans="1:23" ht="87.75" customHeight="1">
      <c r="A7" s="92"/>
      <c r="B7" s="95"/>
      <c r="C7" s="101" t="s">
        <v>9</v>
      </c>
      <c r="D7" s="102"/>
      <c r="E7" s="9" t="s">
        <v>10</v>
      </c>
      <c r="F7" s="8" t="s">
        <v>9</v>
      </c>
      <c r="G7" s="8" t="s">
        <v>11</v>
      </c>
      <c r="H7" s="101" t="s">
        <v>12</v>
      </c>
      <c r="I7" s="102"/>
      <c r="J7" s="10" t="s">
        <v>9</v>
      </c>
      <c r="K7" s="8" t="s">
        <v>11</v>
      </c>
      <c r="L7" s="101" t="s">
        <v>13</v>
      </c>
      <c r="M7" s="103"/>
      <c r="N7" s="102"/>
      <c r="O7" s="8" t="s">
        <v>9</v>
      </c>
      <c r="P7" s="8" t="s">
        <v>11</v>
      </c>
      <c r="Q7" s="101" t="s">
        <v>13</v>
      </c>
      <c r="R7" s="104"/>
    </row>
    <row r="8" spans="1:23" ht="63" customHeight="1">
      <c r="A8" s="93"/>
      <c r="B8" s="96"/>
      <c r="C8" s="11" t="s">
        <v>14</v>
      </c>
      <c r="D8" s="12" t="s">
        <v>15</v>
      </c>
      <c r="E8" s="12" t="s">
        <v>16</v>
      </c>
      <c r="F8" s="11" t="s">
        <v>17</v>
      </c>
      <c r="G8" s="11" t="s">
        <v>16</v>
      </c>
      <c r="H8" s="11" t="s">
        <v>18</v>
      </c>
      <c r="I8" s="13" t="s">
        <v>19</v>
      </c>
      <c r="J8" s="13" t="s">
        <v>17</v>
      </c>
      <c r="K8" s="11" t="s">
        <v>16</v>
      </c>
      <c r="L8" s="11" t="s">
        <v>18</v>
      </c>
      <c r="M8" s="11" t="s">
        <v>20</v>
      </c>
      <c r="N8" s="13" t="s">
        <v>19</v>
      </c>
      <c r="O8" s="11" t="s">
        <v>17</v>
      </c>
      <c r="P8" s="11" t="s">
        <v>16</v>
      </c>
      <c r="Q8" s="11" t="s">
        <v>18</v>
      </c>
      <c r="R8" s="14" t="s">
        <v>19</v>
      </c>
    </row>
    <row r="9" spans="1:23" ht="42.75" customHeight="1">
      <c r="A9" s="15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16">
        <v>13</v>
      </c>
      <c r="N9" s="16">
        <v>13</v>
      </c>
      <c r="O9" s="16">
        <v>14</v>
      </c>
      <c r="P9" s="16">
        <v>15</v>
      </c>
      <c r="Q9" s="16">
        <v>16</v>
      </c>
      <c r="R9" s="17">
        <v>17</v>
      </c>
    </row>
    <row r="10" spans="1:23" ht="52.5" customHeight="1">
      <c r="A10" s="18" t="s">
        <v>21</v>
      </c>
      <c r="B10" s="85" t="s">
        <v>22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7"/>
    </row>
    <row r="11" spans="1:23" ht="87" hidden="1" customHeight="1">
      <c r="A11" s="19" t="s">
        <v>21</v>
      </c>
      <c r="B11" s="20" t="s">
        <v>23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1"/>
    </row>
    <row r="12" spans="1:23" ht="66" customHeight="1">
      <c r="A12" s="19"/>
      <c r="B12" s="22" t="s">
        <v>24</v>
      </c>
      <c r="C12" s="8">
        <f>SUM(C16:C34)</f>
        <v>7.165</v>
      </c>
      <c r="D12" s="8">
        <f>SUM(D16:D34)</f>
        <v>88.72999999999999</v>
      </c>
      <c r="E12" s="23">
        <f>SUM(E16:E34)</f>
        <v>2315251.6000000006</v>
      </c>
      <c r="F12" s="23" t="s">
        <v>25</v>
      </c>
      <c r="G12" s="23">
        <f>G16+G18+G20+G23+G28+G31+G32+G34+G21</f>
        <v>488863.3</v>
      </c>
      <c r="H12" s="23">
        <f>H16+H18+H20+H23+H28+H31+H32+H34+H21</f>
        <v>479235.5</v>
      </c>
      <c r="I12" s="23">
        <f>I16+I18+I20+I23+I28+I31+I32+I34+I21</f>
        <v>9627.7999999999993</v>
      </c>
      <c r="J12" s="23" t="s">
        <v>26</v>
      </c>
      <c r="K12" s="23">
        <f>K16+K18+K20+K23+K28+K31+K32+K34+K21</f>
        <v>451301.3</v>
      </c>
      <c r="L12" s="23">
        <f>L16+L18+L20+L23+L28+L31+L32+L34+L21</f>
        <v>451301.3</v>
      </c>
      <c r="M12" s="23">
        <f>M16+M18+M20+M23+M28+M31+M32+M34+M21</f>
        <v>0</v>
      </c>
      <c r="N12" s="23">
        <f>N16+N18+N20+N23+N28+N31+N32+N34+N21</f>
        <v>0</v>
      </c>
      <c r="O12" s="23" t="s">
        <v>27</v>
      </c>
      <c r="P12" s="23">
        <f>P16+P18+P20+P23+P28+P31+P32+P34+P21</f>
        <v>1375087</v>
      </c>
      <c r="Q12" s="23">
        <f>Q16+Q18+Q20+Q23+Q28+Q31+Q32+Q34+Q21</f>
        <v>1375087</v>
      </c>
      <c r="R12" s="24">
        <f>R16+R18+R20+R23+R28+R31+R32+R34+R21</f>
        <v>0</v>
      </c>
      <c r="W12" s="25"/>
    </row>
    <row r="13" spans="1:23" ht="45" customHeight="1">
      <c r="A13" s="19"/>
      <c r="B13" s="22" t="s">
        <v>28</v>
      </c>
      <c r="C13" s="26"/>
      <c r="D13" s="26"/>
      <c r="E13" s="23">
        <f>H12+L12+Q12</f>
        <v>2305623.7999999998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pans="1:23" ht="45" customHeight="1">
      <c r="A14" s="19"/>
      <c r="B14" s="22" t="s">
        <v>29</v>
      </c>
      <c r="C14" s="26"/>
      <c r="D14" s="26"/>
      <c r="E14" s="23">
        <f>I12</f>
        <v>9627.7999999999993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/>
    </row>
    <row r="15" spans="1:23" s="28" customFormat="1" ht="51" customHeight="1">
      <c r="A15" s="78" t="s">
        <v>30</v>
      </c>
      <c r="B15" s="79"/>
      <c r="C15" s="29"/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7"/>
    </row>
    <row r="16" spans="1:23" s="5" customFormat="1" ht="111" customHeight="1">
      <c r="A16" s="31">
        <v>1</v>
      </c>
      <c r="B16" s="32" t="s">
        <v>31</v>
      </c>
      <c r="C16" s="29"/>
      <c r="D16" s="33">
        <v>13.75</v>
      </c>
      <c r="E16" s="30">
        <f>G16+K16+P16</f>
        <v>88247.8</v>
      </c>
      <c r="F16" s="29" t="s">
        <v>32</v>
      </c>
      <c r="G16" s="30">
        <f>H16</f>
        <v>88247.8</v>
      </c>
      <c r="H16" s="30">
        <v>88247.8</v>
      </c>
      <c r="I16" s="29"/>
      <c r="J16" s="29"/>
      <c r="K16" s="29"/>
      <c r="L16" s="29"/>
      <c r="M16" s="29"/>
      <c r="N16" s="29"/>
      <c r="O16" s="29"/>
      <c r="P16" s="29"/>
      <c r="Q16" s="29"/>
      <c r="R16" s="27"/>
    </row>
    <row r="17" spans="1:18" s="5" customFormat="1" ht="47.25" customHeight="1">
      <c r="A17" s="78" t="s">
        <v>33</v>
      </c>
      <c r="B17" s="79"/>
      <c r="C17" s="29"/>
      <c r="D17" s="29"/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7"/>
    </row>
    <row r="18" spans="1:18" s="5" customFormat="1" ht="138.75" customHeight="1">
      <c r="A18" s="31">
        <v>2</v>
      </c>
      <c r="B18" s="32" t="s">
        <v>34</v>
      </c>
      <c r="C18" s="34">
        <f>F18+J18+O18</f>
        <v>0.61299999999999999</v>
      </c>
      <c r="D18" s="29"/>
      <c r="E18" s="30">
        <f>G18+K18+P18</f>
        <v>488557.9</v>
      </c>
      <c r="F18" s="29"/>
      <c r="G18" s="30">
        <f>H18</f>
        <v>202849.9</v>
      </c>
      <c r="H18" s="30">
        <v>202849.9</v>
      </c>
      <c r="I18" s="30"/>
      <c r="J18" s="34">
        <v>0.61299999999999999</v>
      </c>
      <c r="K18" s="30">
        <f>L18</f>
        <v>285708</v>
      </c>
      <c r="L18" s="30">
        <v>285708</v>
      </c>
      <c r="M18" s="29"/>
      <c r="N18" s="29"/>
      <c r="O18" s="29"/>
      <c r="P18" s="29"/>
      <c r="Q18" s="29"/>
      <c r="R18" s="27"/>
    </row>
    <row r="19" spans="1:18" s="5" customFormat="1" ht="52.5" customHeight="1">
      <c r="A19" s="78" t="s">
        <v>35</v>
      </c>
      <c r="B19" s="79" t="s">
        <v>36</v>
      </c>
      <c r="C19" s="34"/>
      <c r="D19" s="29"/>
      <c r="E19" s="30"/>
      <c r="F19" s="29"/>
      <c r="G19" s="29"/>
      <c r="H19" s="29"/>
      <c r="I19" s="29"/>
      <c r="J19" s="34"/>
      <c r="K19" s="29"/>
      <c r="L19" s="29"/>
      <c r="M19" s="29"/>
      <c r="N19" s="29"/>
      <c r="O19" s="29"/>
      <c r="P19" s="29"/>
      <c r="Q19" s="29"/>
      <c r="R19" s="27"/>
    </row>
    <row r="20" spans="1:18" s="5" customFormat="1" ht="111" customHeight="1">
      <c r="A20" s="31">
        <v>3</v>
      </c>
      <c r="B20" s="32" t="s">
        <v>37</v>
      </c>
      <c r="C20" s="34">
        <v>0.33900000000000002</v>
      </c>
      <c r="D20" s="29"/>
      <c r="E20" s="30">
        <f t="shared" ref="E20:E34" si="0">G20+K20+P20</f>
        <v>664030</v>
      </c>
      <c r="F20" s="29"/>
      <c r="G20" s="29"/>
      <c r="H20" s="29"/>
      <c r="I20" s="29"/>
      <c r="J20" s="34"/>
      <c r="K20" s="30"/>
      <c r="L20" s="30"/>
      <c r="M20" s="30"/>
      <c r="N20" s="30"/>
      <c r="O20" s="34">
        <v>0.33900000000000002</v>
      </c>
      <c r="P20" s="30">
        <v>664030</v>
      </c>
      <c r="Q20" s="30">
        <v>664030</v>
      </c>
      <c r="R20" s="27"/>
    </row>
    <row r="21" spans="1:18" s="5" customFormat="1" ht="88.5" customHeight="1">
      <c r="A21" s="31">
        <v>4</v>
      </c>
      <c r="B21" s="32" t="s">
        <v>38</v>
      </c>
      <c r="C21" s="34">
        <v>0.4</v>
      </c>
      <c r="D21" s="29"/>
      <c r="E21" s="30">
        <f t="shared" si="0"/>
        <v>137539.79999999999</v>
      </c>
      <c r="F21" s="29">
        <v>0.4</v>
      </c>
      <c r="G21" s="30">
        <f>H21+I21</f>
        <v>137539.79999999999</v>
      </c>
      <c r="H21" s="30">
        <v>127912</v>
      </c>
      <c r="I21" s="30">
        <v>9627.7999999999993</v>
      </c>
      <c r="J21" s="34"/>
      <c r="K21" s="30"/>
      <c r="L21" s="30"/>
      <c r="M21" s="35"/>
      <c r="N21" s="30"/>
      <c r="O21" s="29"/>
      <c r="P21" s="30"/>
      <c r="Q21" s="30"/>
      <c r="R21" s="27"/>
    </row>
    <row r="22" spans="1:18" s="28" customFormat="1" ht="43.5" customHeight="1">
      <c r="A22" s="78" t="s">
        <v>39</v>
      </c>
      <c r="B22" s="79"/>
      <c r="C22" s="34"/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36"/>
      <c r="P22" s="29"/>
      <c r="Q22" s="29"/>
      <c r="R22" s="27"/>
    </row>
    <row r="23" spans="1:18" s="28" customFormat="1" ht="88.5" customHeight="1">
      <c r="A23" s="31">
        <v>5</v>
      </c>
      <c r="B23" s="32" t="s">
        <v>40</v>
      </c>
      <c r="C23" s="37"/>
      <c r="D23" s="38">
        <v>50.26</v>
      </c>
      <c r="E23" s="30">
        <f t="shared" si="0"/>
        <v>85000</v>
      </c>
      <c r="F23" s="29"/>
      <c r="G23" s="29"/>
      <c r="H23" s="29"/>
      <c r="I23" s="29"/>
      <c r="J23" s="29"/>
      <c r="K23" s="29"/>
      <c r="L23" s="29"/>
      <c r="M23" s="29"/>
      <c r="N23" s="29"/>
      <c r="O23" s="36" t="s">
        <v>41</v>
      </c>
      <c r="P23" s="30">
        <v>85000</v>
      </c>
      <c r="Q23" s="30">
        <v>85000</v>
      </c>
      <c r="R23" s="27"/>
    </row>
    <row r="24" spans="1:18" s="28" customFormat="1" ht="33" hidden="1">
      <c r="A24" s="78" t="s">
        <v>42</v>
      </c>
      <c r="B24" s="79"/>
      <c r="C24" s="29"/>
      <c r="D24" s="29"/>
      <c r="E24" s="30"/>
      <c r="F24" s="36"/>
      <c r="G24" s="36"/>
      <c r="H24" s="36"/>
      <c r="I24" s="36"/>
      <c r="J24" s="36"/>
      <c r="K24" s="36"/>
      <c r="L24" s="36"/>
      <c r="M24" s="36"/>
      <c r="N24" s="29"/>
      <c r="O24" s="36"/>
      <c r="P24" s="29"/>
      <c r="Q24" s="29"/>
      <c r="R24" s="27"/>
    </row>
    <row r="25" spans="1:18" s="28" customFormat="1" ht="33" hidden="1">
      <c r="A25" s="78" t="s">
        <v>43</v>
      </c>
      <c r="B25" s="79"/>
      <c r="C25" s="29"/>
      <c r="D25" s="29"/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36"/>
      <c r="P25" s="29"/>
      <c r="Q25" s="29"/>
      <c r="R25" s="27"/>
    </row>
    <row r="26" spans="1:18" s="28" customFormat="1" ht="33" hidden="1">
      <c r="A26" s="78" t="s">
        <v>44</v>
      </c>
      <c r="B26" s="79"/>
      <c r="C26" s="29"/>
      <c r="D26" s="29"/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7"/>
    </row>
    <row r="27" spans="1:18" s="28" customFormat="1" ht="52.5" customHeight="1">
      <c r="A27" s="78" t="s">
        <v>45</v>
      </c>
      <c r="B27" s="79"/>
      <c r="C27" s="29"/>
      <c r="D27" s="29"/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7"/>
    </row>
    <row r="28" spans="1:18" s="28" customFormat="1" ht="99">
      <c r="A28" s="31">
        <v>6</v>
      </c>
      <c r="B28" s="32" t="s">
        <v>46</v>
      </c>
      <c r="C28" s="39"/>
      <c r="D28" s="33">
        <v>24.72</v>
      </c>
      <c r="E28" s="30">
        <f t="shared" si="0"/>
        <v>165593.29999999999</v>
      </c>
      <c r="F28" s="29"/>
      <c r="G28" s="29"/>
      <c r="H28" s="29"/>
      <c r="I28" s="29"/>
      <c r="J28" s="29" t="s">
        <v>47</v>
      </c>
      <c r="K28" s="30">
        <f>L28</f>
        <v>165593.29999999999</v>
      </c>
      <c r="L28" s="40">
        <v>165593.29999999999</v>
      </c>
      <c r="M28" s="29"/>
      <c r="N28" s="29"/>
      <c r="O28" s="29"/>
      <c r="P28" s="29"/>
      <c r="Q28" s="29"/>
      <c r="R28" s="27"/>
    </row>
    <row r="29" spans="1:18" s="28" customFormat="1" ht="41.25" hidden="1" customHeight="1">
      <c r="A29" s="78" t="s">
        <v>48</v>
      </c>
      <c r="B29" s="79"/>
      <c r="C29" s="30"/>
      <c r="D29" s="30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7"/>
    </row>
    <row r="30" spans="1:18" s="28" customFormat="1" ht="42" customHeight="1">
      <c r="A30" s="78" t="s">
        <v>49</v>
      </c>
      <c r="B30" s="79"/>
      <c r="C30" s="29"/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7"/>
    </row>
    <row r="31" spans="1:18" s="28" customFormat="1" ht="159.75" customHeight="1">
      <c r="A31" s="31">
        <v>7</v>
      </c>
      <c r="B31" s="41" t="s">
        <v>50</v>
      </c>
      <c r="C31" s="29"/>
      <c r="D31" s="29"/>
      <c r="E31" s="30">
        <f t="shared" si="0"/>
        <v>60225.8</v>
      </c>
      <c r="F31" s="29"/>
      <c r="G31" s="30">
        <f>H31</f>
        <v>60225.8</v>
      </c>
      <c r="H31" s="30">
        <v>60225.8</v>
      </c>
      <c r="I31" s="29"/>
      <c r="J31" s="29"/>
      <c r="K31" s="29"/>
      <c r="L31" s="29"/>
      <c r="M31" s="29"/>
      <c r="N31" s="29"/>
      <c r="O31" s="29"/>
      <c r="P31" s="29"/>
      <c r="Q31" s="29"/>
      <c r="R31" s="27"/>
    </row>
    <row r="32" spans="1:18" s="28" customFormat="1" ht="105" customHeight="1">
      <c r="A32" s="31">
        <v>8</v>
      </c>
      <c r="B32" s="32" t="s">
        <v>51</v>
      </c>
      <c r="C32" s="38">
        <v>2.1</v>
      </c>
      <c r="D32" s="38"/>
      <c r="E32" s="30">
        <f t="shared" si="0"/>
        <v>175620</v>
      </c>
      <c r="F32" s="29"/>
      <c r="G32" s="29"/>
      <c r="H32" s="29"/>
      <c r="I32" s="29"/>
      <c r="J32" s="29"/>
      <c r="K32" s="30"/>
      <c r="L32" s="30"/>
      <c r="M32" s="29"/>
      <c r="N32" s="29"/>
      <c r="O32" s="29">
        <v>2.1</v>
      </c>
      <c r="P32" s="30">
        <f>Q32</f>
        <v>175620</v>
      </c>
      <c r="Q32" s="30">
        <v>175620</v>
      </c>
      <c r="R32" s="27"/>
    </row>
    <row r="33" spans="1:18" s="28" customFormat="1" ht="49.5" customHeight="1">
      <c r="A33" s="78" t="s">
        <v>52</v>
      </c>
      <c r="B33" s="79"/>
      <c r="C33" s="29"/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7"/>
    </row>
    <row r="34" spans="1:18" s="28" customFormat="1" ht="105" customHeight="1">
      <c r="A34" s="31">
        <v>9</v>
      </c>
      <c r="B34" s="41" t="s">
        <v>53</v>
      </c>
      <c r="C34" s="29">
        <v>3.7130000000000001</v>
      </c>
      <c r="D34" s="29"/>
      <c r="E34" s="30">
        <f t="shared" si="0"/>
        <v>450437</v>
      </c>
      <c r="F34" s="29"/>
      <c r="G34" s="30"/>
      <c r="H34" s="30"/>
      <c r="I34" s="29"/>
      <c r="J34" s="34"/>
      <c r="K34" s="30"/>
      <c r="L34" s="30"/>
      <c r="M34" s="29"/>
      <c r="N34" s="29"/>
      <c r="O34" s="42">
        <v>3.7130000000000001</v>
      </c>
      <c r="P34" s="30">
        <f>Q34</f>
        <v>450437</v>
      </c>
      <c r="Q34" s="30">
        <v>450437</v>
      </c>
      <c r="R34" s="27"/>
    </row>
    <row r="35" spans="1:18" s="28" customFormat="1" ht="38.25" hidden="1" customHeight="1">
      <c r="A35" s="19"/>
      <c r="B35" s="4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9"/>
      <c r="O35" s="29"/>
      <c r="P35" s="29"/>
      <c r="Q35" s="29"/>
      <c r="R35" s="27"/>
    </row>
    <row r="36" spans="1:18" s="28" customFormat="1" ht="47.25" customHeight="1">
      <c r="A36" s="19" t="s">
        <v>54</v>
      </c>
      <c r="B36" s="81" t="s">
        <v>55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2"/>
    </row>
    <row r="37" spans="1:18" s="28" customFormat="1" ht="61.5" customHeight="1">
      <c r="A37" s="19"/>
      <c r="B37" s="22" t="s">
        <v>56</v>
      </c>
      <c r="C37" s="23">
        <f>SUM(C39:C64)</f>
        <v>51.199999999999996</v>
      </c>
      <c r="D37" s="23"/>
      <c r="E37" s="23">
        <f>SUM(E39:E64)</f>
        <v>240626.75456999999</v>
      </c>
      <c r="F37" s="23">
        <f t="shared" ref="F37:R37" si="1">F41+F42+F43+F45+F46+F48+F50+F52+F53+F55+F57+F59+F61+F62+F64+F39</f>
        <v>29.700000000000003</v>
      </c>
      <c r="G37" s="23">
        <f t="shared" si="1"/>
        <v>135526.75456999999</v>
      </c>
      <c r="H37" s="23">
        <f t="shared" si="1"/>
        <v>135526.75456999999</v>
      </c>
      <c r="I37" s="23">
        <f t="shared" si="1"/>
        <v>0</v>
      </c>
      <c r="J37" s="23">
        <f t="shared" si="1"/>
        <v>15.5</v>
      </c>
      <c r="K37" s="23">
        <f t="shared" si="1"/>
        <v>72000</v>
      </c>
      <c r="L37" s="23">
        <f t="shared" si="1"/>
        <v>72000</v>
      </c>
      <c r="M37" s="23">
        <f t="shared" si="1"/>
        <v>0</v>
      </c>
      <c r="N37" s="23">
        <f t="shared" si="1"/>
        <v>0</v>
      </c>
      <c r="O37" s="23">
        <f t="shared" si="1"/>
        <v>6</v>
      </c>
      <c r="P37" s="23">
        <f t="shared" si="1"/>
        <v>33100</v>
      </c>
      <c r="Q37" s="23">
        <f t="shared" si="1"/>
        <v>33100</v>
      </c>
      <c r="R37" s="24">
        <f t="shared" si="1"/>
        <v>0</v>
      </c>
    </row>
    <row r="38" spans="1:18" ht="47.25" customHeight="1">
      <c r="A38" s="83" t="s">
        <v>30</v>
      </c>
      <c r="B38" s="84"/>
      <c r="C38" s="29"/>
      <c r="D38" s="29"/>
      <c r="E38" s="44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30"/>
      <c r="Q38" s="30"/>
      <c r="R38" s="27"/>
    </row>
    <row r="39" spans="1:18" ht="93" customHeight="1">
      <c r="A39" s="31">
        <v>1</v>
      </c>
      <c r="B39" s="41" t="s">
        <v>57</v>
      </c>
      <c r="C39" s="29">
        <f>F39+J39+O39</f>
        <v>2.8</v>
      </c>
      <c r="D39" s="23"/>
      <c r="E39" s="30">
        <f>G39+K39+P39</f>
        <v>14000</v>
      </c>
      <c r="F39" s="29"/>
      <c r="G39" s="30"/>
      <c r="H39" s="30"/>
      <c r="I39" s="29"/>
      <c r="J39" s="29"/>
      <c r="K39" s="30"/>
      <c r="L39" s="30"/>
      <c r="M39" s="30"/>
      <c r="N39" s="30"/>
      <c r="O39" s="29">
        <v>2.8</v>
      </c>
      <c r="P39" s="30">
        <v>14000</v>
      </c>
      <c r="Q39" s="30">
        <v>14000</v>
      </c>
      <c r="R39" s="27"/>
    </row>
    <row r="40" spans="1:18" ht="47.25" customHeight="1">
      <c r="A40" s="78" t="s">
        <v>33</v>
      </c>
      <c r="B40" s="79"/>
      <c r="C40" s="29"/>
      <c r="D40" s="29"/>
      <c r="E40" s="44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30"/>
      <c r="Q40" s="30"/>
      <c r="R40" s="27"/>
    </row>
    <row r="41" spans="1:18" ht="75" customHeight="1">
      <c r="A41" s="31">
        <v>2</v>
      </c>
      <c r="B41" s="32" t="s">
        <v>58</v>
      </c>
      <c r="C41" s="29">
        <f t="shared" ref="C41:C64" si="2">F41+J41+O41</f>
        <v>2.9</v>
      </c>
      <c r="D41" s="23"/>
      <c r="E41" s="30">
        <f t="shared" ref="E41:E64" si="3">G41+K41+P41</f>
        <v>15726.81983</v>
      </c>
      <c r="F41" s="29">
        <v>2.9</v>
      </c>
      <c r="G41" s="30">
        <v>15726.81983</v>
      </c>
      <c r="H41" s="30">
        <v>15726.81983</v>
      </c>
      <c r="I41" s="29"/>
      <c r="J41" s="29"/>
      <c r="K41" s="30"/>
      <c r="L41" s="30"/>
      <c r="M41" s="30"/>
      <c r="N41" s="30"/>
      <c r="O41" s="29"/>
      <c r="P41" s="30"/>
      <c r="Q41" s="30"/>
      <c r="R41" s="27"/>
    </row>
    <row r="42" spans="1:18" ht="84.75" customHeight="1">
      <c r="A42" s="31">
        <v>3</v>
      </c>
      <c r="B42" s="32" t="s">
        <v>59</v>
      </c>
      <c r="C42" s="29">
        <f t="shared" si="2"/>
        <v>4.4000000000000004</v>
      </c>
      <c r="D42" s="23"/>
      <c r="E42" s="30">
        <f t="shared" si="3"/>
        <v>13167.8</v>
      </c>
      <c r="F42" s="29">
        <v>4.4000000000000004</v>
      </c>
      <c r="G42" s="30">
        <f>H42</f>
        <v>13167.8</v>
      </c>
      <c r="H42" s="30">
        <v>13167.8</v>
      </c>
      <c r="I42" s="29"/>
      <c r="J42" s="29"/>
      <c r="K42" s="30"/>
      <c r="L42" s="30"/>
      <c r="M42" s="30"/>
      <c r="N42" s="30"/>
      <c r="O42" s="29"/>
      <c r="P42" s="30"/>
      <c r="Q42" s="30"/>
      <c r="R42" s="27"/>
    </row>
    <row r="43" spans="1:18" ht="93.75" customHeight="1">
      <c r="A43" s="31">
        <v>4</v>
      </c>
      <c r="B43" s="32" t="s">
        <v>60</v>
      </c>
      <c r="C43" s="29">
        <f t="shared" si="2"/>
        <v>6.8</v>
      </c>
      <c r="D43" s="23"/>
      <c r="E43" s="30">
        <f t="shared" si="3"/>
        <v>35000</v>
      </c>
      <c r="F43" s="29"/>
      <c r="G43" s="30"/>
      <c r="H43" s="30"/>
      <c r="I43" s="29"/>
      <c r="J43" s="29">
        <v>6.8</v>
      </c>
      <c r="K43" s="30">
        <f>L43</f>
        <v>35000</v>
      </c>
      <c r="L43" s="30">
        <v>35000</v>
      </c>
      <c r="M43" s="30"/>
      <c r="N43" s="30"/>
      <c r="O43" s="29"/>
      <c r="P43" s="30"/>
      <c r="Q43" s="30"/>
      <c r="R43" s="27"/>
    </row>
    <row r="44" spans="1:18" ht="37.5" customHeight="1">
      <c r="A44" s="78" t="s">
        <v>61</v>
      </c>
      <c r="B44" s="79"/>
      <c r="C44" s="29"/>
      <c r="D44" s="45"/>
      <c r="E44" s="46"/>
      <c r="F44" s="29"/>
      <c r="G44" s="29"/>
      <c r="H44" s="29"/>
      <c r="I44" s="29"/>
      <c r="J44" s="29"/>
      <c r="K44" s="30"/>
      <c r="L44" s="30"/>
      <c r="M44" s="30"/>
      <c r="N44" s="30"/>
      <c r="O44" s="29"/>
      <c r="P44" s="30"/>
      <c r="Q44" s="30"/>
      <c r="R44" s="27"/>
    </row>
    <row r="45" spans="1:18" ht="103.5" customHeight="1">
      <c r="A45" s="31">
        <v>5</v>
      </c>
      <c r="B45" s="32" t="s">
        <v>62</v>
      </c>
      <c r="C45" s="29">
        <f t="shared" si="2"/>
        <v>6.3</v>
      </c>
      <c r="D45" s="47"/>
      <c r="E45" s="30">
        <f t="shared" si="3"/>
        <v>30560.9</v>
      </c>
      <c r="F45" s="29">
        <v>6.3</v>
      </c>
      <c r="G45" s="30">
        <f>H45</f>
        <v>30560.9</v>
      </c>
      <c r="H45" s="30">
        <v>30560.9</v>
      </c>
      <c r="I45" s="29"/>
      <c r="J45" s="29"/>
      <c r="K45" s="30"/>
      <c r="L45" s="30"/>
      <c r="M45" s="30"/>
      <c r="N45" s="30"/>
      <c r="O45" s="29"/>
      <c r="P45" s="30"/>
      <c r="Q45" s="30"/>
      <c r="R45" s="27"/>
    </row>
    <row r="46" spans="1:18" ht="99.75" customHeight="1">
      <c r="A46" s="31">
        <v>6</v>
      </c>
      <c r="B46" s="32" t="s">
        <v>63</v>
      </c>
      <c r="C46" s="29">
        <f t="shared" si="2"/>
        <v>3.9</v>
      </c>
      <c r="D46" s="47"/>
      <c r="E46" s="30">
        <f t="shared" si="3"/>
        <v>15000</v>
      </c>
      <c r="F46" s="29"/>
      <c r="G46" s="30"/>
      <c r="H46" s="30"/>
      <c r="I46" s="29"/>
      <c r="J46" s="29">
        <v>3.9</v>
      </c>
      <c r="K46" s="30">
        <f>L46</f>
        <v>15000</v>
      </c>
      <c r="L46" s="30">
        <v>15000</v>
      </c>
      <c r="M46" s="30"/>
      <c r="N46" s="30"/>
      <c r="O46" s="29"/>
      <c r="P46" s="30"/>
      <c r="Q46" s="30"/>
      <c r="R46" s="27"/>
    </row>
    <row r="47" spans="1:18" ht="42" customHeight="1">
      <c r="A47" s="78" t="s">
        <v>64</v>
      </c>
      <c r="B47" s="79"/>
      <c r="C47" s="29"/>
      <c r="D47" s="47"/>
      <c r="E47" s="23"/>
      <c r="F47" s="29"/>
      <c r="G47" s="29"/>
      <c r="H47" s="29"/>
      <c r="I47" s="29"/>
      <c r="J47" s="29"/>
      <c r="K47" s="30" t="s">
        <v>65</v>
      </c>
      <c r="L47" s="30"/>
      <c r="M47" s="30"/>
      <c r="N47" s="30"/>
      <c r="O47" s="29"/>
      <c r="P47" s="30"/>
      <c r="Q47" s="30"/>
      <c r="R47" s="27"/>
    </row>
    <row r="48" spans="1:18" ht="104.25" customHeight="1">
      <c r="A48" s="31">
        <v>7</v>
      </c>
      <c r="B48" s="41" t="s">
        <v>66</v>
      </c>
      <c r="C48" s="29">
        <f t="shared" si="2"/>
        <v>3.2</v>
      </c>
      <c r="D48" s="47"/>
      <c r="E48" s="30">
        <f t="shared" si="3"/>
        <v>19100</v>
      </c>
      <c r="F48" s="29"/>
      <c r="G48" s="29"/>
      <c r="H48" s="29"/>
      <c r="I48" s="29"/>
      <c r="J48" s="29"/>
      <c r="K48" s="30"/>
      <c r="L48" s="30"/>
      <c r="M48" s="30"/>
      <c r="N48" s="30"/>
      <c r="O48" s="29">
        <v>3.2</v>
      </c>
      <c r="P48" s="30">
        <f>Q48</f>
        <v>19100</v>
      </c>
      <c r="Q48" s="30">
        <v>19100</v>
      </c>
      <c r="R48" s="27"/>
    </row>
    <row r="49" spans="1:18" ht="46.5" customHeight="1">
      <c r="A49" s="78" t="s">
        <v>67</v>
      </c>
      <c r="B49" s="79"/>
      <c r="C49" s="29"/>
      <c r="D49" s="47"/>
      <c r="E49" s="23"/>
      <c r="F49" s="29"/>
      <c r="G49" s="29"/>
      <c r="H49" s="29"/>
      <c r="I49" s="29"/>
      <c r="J49" s="29"/>
      <c r="K49" s="30" t="s">
        <v>65</v>
      </c>
      <c r="L49" s="30"/>
      <c r="M49" s="30"/>
      <c r="N49" s="30"/>
      <c r="O49" s="29"/>
      <c r="P49" s="30"/>
      <c r="Q49" s="30"/>
      <c r="R49" s="27"/>
    </row>
    <row r="50" spans="1:18" ht="73.5" customHeight="1">
      <c r="A50" s="31">
        <v>8</v>
      </c>
      <c r="B50" s="32" t="s">
        <v>68</v>
      </c>
      <c r="C50" s="29">
        <f t="shared" si="2"/>
        <v>2.6</v>
      </c>
      <c r="D50" s="47"/>
      <c r="E50" s="30">
        <f t="shared" si="3"/>
        <v>11754.62516</v>
      </c>
      <c r="F50" s="29">
        <v>2.6</v>
      </c>
      <c r="G50" s="30">
        <v>11754.62516</v>
      </c>
      <c r="H50" s="30">
        <v>11754.62516</v>
      </c>
      <c r="I50" s="29"/>
      <c r="J50" s="29"/>
      <c r="K50" s="30"/>
      <c r="L50" s="30"/>
      <c r="M50" s="30"/>
      <c r="N50" s="30"/>
      <c r="O50" s="29"/>
      <c r="P50" s="30"/>
      <c r="Q50" s="30"/>
      <c r="R50" s="27"/>
    </row>
    <row r="51" spans="1:18" ht="45" customHeight="1">
      <c r="A51" s="78"/>
      <c r="B51" s="79"/>
      <c r="C51" s="29"/>
      <c r="D51" s="46"/>
      <c r="E51" s="46"/>
      <c r="F51" s="29"/>
      <c r="G51" s="29"/>
      <c r="H51" s="29"/>
      <c r="I51" s="29"/>
      <c r="J51" s="29"/>
      <c r="K51" s="30"/>
      <c r="L51" s="30"/>
      <c r="M51" s="30"/>
      <c r="N51" s="30"/>
      <c r="O51" s="29"/>
      <c r="P51" s="30"/>
      <c r="Q51" s="30"/>
      <c r="R51" s="27"/>
    </row>
    <row r="52" spans="1:18" ht="75" customHeight="1">
      <c r="A52" s="31">
        <v>9</v>
      </c>
      <c r="B52" s="41" t="s">
        <v>69</v>
      </c>
      <c r="C52" s="29">
        <f t="shared" si="2"/>
        <v>0.5</v>
      </c>
      <c r="D52" s="46"/>
      <c r="E52" s="30">
        <f t="shared" si="3"/>
        <v>3083.1061100000002</v>
      </c>
      <c r="F52" s="29">
        <v>0.5</v>
      </c>
      <c r="G52" s="30">
        <v>3083.1061100000002</v>
      </c>
      <c r="H52" s="30">
        <v>3083.1061100000002</v>
      </c>
      <c r="I52" s="29"/>
      <c r="J52" s="29"/>
      <c r="K52" s="30"/>
      <c r="L52" s="30"/>
      <c r="M52" s="30"/>
      <c r="N52" s="30"/>
      <c r="O52" s="29"/>
      <c r="P52" s="30"/>
      <c r="Q52" s="30"/>
      <c r="R52" s="27"/>
    </row>
    <row r="53" spans="1:18" ht="101.25" customHeight="1">
      <c r="A53" s="31">
        <v>10</v>
      </c>
      <c r="B53" s="32" t="s">
        <v>70</v>
      </c>
      <c r="C53" s="29">
        <f t="shared" si="2"/>
        <v>4.8</v>
      </c>
      <c r="D53" s="46"/>
      <c r="E53" s="30">
        <f t="shared" si="3"/>
        <v>22000</v>
      </c>
      <c r="F53" s="29"/>
      <c r="G53" s="30"/>
      <c r="H53" s="30"/>
      <c r="I53" s="29"/>
      <c r="J53" s="29">
        <v>4.8</v>
      </c>
      <c r="K53" s="30">
        <f>L53</f>
        <v>22000</v>
      </c>
      <c r="L53" s="30">
        <v>22000</v>
      </c>
      <c r="M53" s="30"/>
      <c r="N53" s="30"/>
      <c r="O53" s="29"/>
      <c r="P53" s="30"/>
      <c r="Q53" s="30"/>
      <c r="R53" s="27"/>
    </row>
    <row r="54" spans="1:18" s="48" customFormat="1" ht="48" customHeight="1">
      <c r="A54" s="78" t="s">
        <v>71</v>
      </c>
      <c r="B54" s="79"/>
      <c r="C54" s="29"/>
      <c r="D54" s="46"/>
      <c r="E54" s="46"/>
      <c r="F54" s="29"/>
      <c r="G54" s="29"/>
      <c r="H54" s="29"/>
      <c r="I54" s="29"/>
      <c r="J54" s="29"/>
      <c r="K54" s="30"/>
      <c r="L54" s="30"/>
      <c r="M54" s="30"/>
      <c r="N54" s="30"/>
      <c r="O54" s="29"/>
      <c r="P54" s="30"/>
      <c r="Q54" s="30"/>
      <c r="R54" s="27"/>
    </row>
    <row r="55" spans="1:18" s="48" customFormat="1" ht="69.75" customHeight="1">
      <c r="A55" s="31">
        <v>11</v>
      </c>
      <c r="B55" s="32" t="s">
        <v>72</v>
      </c>
      <c r="C55" s="29">
        <f t="shared" si="2"/>
        <v>3.2</v>
      </c>
      <c r="D55" s="46"/>
      <c r="E55" s="30">
        <f t="shared" si="3"/>
        <v>14589.5</v>
      </c>
      <c r="F55" s="29">
        <v>3.2</v>
      </c>
      <c r="G55" s="30">
        <f>H55</f>
        <v>14589.5</v>
      </c>
      <c r="H55" s="30">
        <v>14589.5</v>
      </c>
      <c r="I55" s="29"/>
      <c r="J55" s="29"/>
      <c r="K55" s="30"/>
      <c r="L55" s="30"/>
      <c r="M55" s="30"/>
      <c r="N55" s="30"/>
      <c r="O55" s="29"/>
      <c r="P55" s="30"/>
      <c r="Q55" s="30"/>
      <c r="R55" s="27"/>
    </row>
    <row r="56" spans="1:18" s="48" customFormat="1" ht="52.5" customHeight="1">
      <c r="A56" s="78" t="s">
        <v>44</v>
      </c>
      <c r="B56" s="79"/>
      <c r="C56" s="29"/>
      <c r="D56" s="46"/>
      <c r="E56" s="46"/>
      <c r="F56" s="29"/>
      <c r="G56" s="29"/>
      <c r="H56" s="29"/>
      <c r="I56" s="29"/>
      <c r="J56" s="29"/>
      <c r="K56" s="30"/>
      <c r="L56" s="30"/>
      <c r="M56" s="30"/>
      <c r="N56" s="30"/>
      <c r="O56" s="29"/>
      <c r="P56" s="30"/>
      <c r="Q56" s="30"/>
      <c r="R56" s="27"/>
    </row>
    <row r="57" spans="1:18" s="48" customFormat="1" ht="69.75" customHeight="1">
      <c r="A57" s="31">
        <v>12</v>
      </c>
      <c r="B57" s="32" t="s">
        <v>73</v>
      </c>
      <c r="C57" s="29">
        <f t="shared" si="2"/>
        <v>1.8</v>
      </c>
      <c r="D57" s="46"/>
      <c r="E57" s="30">
        <f t="shared" si="3"/>
        <v>12105.3</v>
      </c>
      <c r="F57" s="29">
        <v>1.8</v>
      </c>
      <c r="G57" s="30">
        <f>H57</f>
        <v>12105.3</v>
      </c>
      <c r="H57" s="30">
        <v>12105.3</v>
      </c>
      <c r="I57" s="29"/>
      <c r="J57" s="29"/>
      <c r="K57" s="30"/>
      <c r="L57" s="30"/>
      <c r="M57" s="30"/>
      <c r="N57" s="30"/>
      <c r="O57" s="29"/>
      <c r="P57" s="30"/>
      <c r="Q57" s="30"/>
      <c r="R57" s="27"/>
    </row>
    <row r="58" spans="1:18" s="48" customFormat="1" ht="45" customHeight="1">
      <c r="A58" s="78" t="s">
        <v>48</v>
      </c>
      <c r="B58" s="79"/>
      <c r="C58" s="29"/>
      <c r="D58" s="46"/>
      <c r="E58" s="46"/>
      <c r="F58" s="29"/>
      <c r="G58" s="29"/>
      <c r="H58" s="29"/>
      <c r="I58" s="29"/>
      <c r="J58" s="29"/>
      <c r="K58" s="30"/>
      <c r="L58" s="30"/>
      <c r="M58" s="30"/>
      <c r="N58" s="30"/>
      <c r="O58" s="29"/>
      <c r="P58" s="30"/>
      <c r="Q58" s="30"/>
      <c r="R58" s="27"/>
    </row>
    <row r="59" spans="1:18" ht="72" customHeight="1">
      <c r="A59" s="31">
        <v>13</v>
      </c>
      <c r="B59" s="32" t="s">
        <v>74</v>
      </c>
      <c r="C59" s="29">
        <f t="shared" si="2"/>
        <v>3.1</v>
      </c>
      <c r="D59" s="46"/>
      <c r="E59" s="30">
        <f t="shared" si="3"/>
        <v>10790.5</v>
      </c>
      <c r="F59" s="29">
        <v>3.1</v>
      </c>
      <c r="G59" s="30">
        <f>H59</f>
        <v>10790.5</v>
      </c>
      <c r="H59" s="30">
        <v>10790.5</v>
      </c>
      <c r="I59" s="29"/>
      <c r="J59" s="29"/>
      <c r="K59" s="30"/>
      <c r="L59" s="30"/>
      <c r="M59" s="30"/>
      <c r="N59" s="30"/>
      <c r="O59" s="29"/>
      <c r="P59" s="30"/>
      <c r="Q59" s="30"/>
      <c r="R59" s="27"/>
    </row>
    <row r="60" spans="1:18" ht="43.5" customHeight="1">
      <c r="A60" s="78" t="s">
        <v>49</v>
      </c>
      <c r="B60" s="79"/>
      <c r="C60" s="29"/>
      <c r="D60" s="46"/>
      <c r="E60" s="46"/>
      <c r="F60" s="29"/>
      <c r="G60" s="29"/>
      <c r="H60" s="29"/>
      <c r="I60" s="29"/>
      <c r="J60" s="29"/>
      <c r="K60" s="30"/>
      <c r="L60" s="30"/>
      <c r="M60" s="30"/>
      <c r="N60" s="30"/>
      <c r="O60" s="29"/>
      <c r="P60" s="30"/>
      <c r="Q60" s="30"/>
      <c r="R60" s="27"/>
    </row>
    <row r="61" spans="1:18" ht="67.5" customHeight="1">
      <c r="A61" s="31">
        <v>14</v>
      </c>
      <c r="B61" s="41" t="s">
        <v>75</v>
      </c>
      <c r="C61" s="29">
        <f t="shared" si="2"/>
        <v>1.4</v>
      </c>
      <c r="D61" s="29"/>
      <c r="E61" s="30">
        <f t="shared" si="3"/>
        <v>6837.5034699999997</v>
      </c>
      <c r="F61" s="29">
        <v>1.4</v>
      </c>
      <c r="G61" s="30">
        <v>6837.5034699999997</v>
      </c>
      <c r="H61" s="30">
        <v>6837.5034699999997</v>
      </c>
      <c r="I61" s="29"/>
      <c r="J61" s="29"/>
      <c r="K61" s="30"/>
      <c r="L61" s="30"/>
      <c r="M61" s="30"/>
      <c r="N61" s="30"/>
      <c r="O61" s="29"/>
      <c r="P61" s="30"/>
      <c r="Q61" s="30"/>
      <c r="R61" s="27"/>
    </row>
    <row r="62" spans="1:18" ht="78.75" customHeight="1">
      <c r="A62" s="31">
        <v>15</v>
      </c>
      <c r="B62" s="32" t="s">
        <v>76</v>
      </c>
      <c r="C62" s="29">
        <f t="shared" si="2"/>
        <v>1.7</v>
      </c>
      <c r="D62" s="29"/>
      <c r="E62" s="30">
        <f t="shared" si="3"/>
        <v>9469.5</v>
      </c>
      <c r="F62" s="29">
        <v>1.7</v>
      </c>
      <c r="G62" s="30">
        <f>H62</f>
        <v>9469.5</v>
      </c>
      <c r="H62" s="30">
        <v>9469.5</v>
      </c>
      <c r="I62" s="29"/>
      <c r="J62" s="29"/>
      <c r="K62" s="30"/>
      <c r="L62" s="30"/>
      <c r="M62" s="30"/>
      <c r="N62" s="30"/>
      <c r="O62" s="29"/>
      <c r="P62" s="30"/>
      <c r="Q62" s="30"/>
      <c r="R62" s="27"/>
    </row>
    <row r="63" spans="1:18" ht="47.25" customHeight="1">
      <c r="A63" s="78" t="s">
        <v>52</v>
      </c>
      <c r="B63" s="79"/>
      <c r="C63" s="29"/>
      <c r="D63" s="29"/>
      <c r="E63" s="29"/>
      <c r="F63" s="29"/>
      <c r="G63" s="29"/>
      <c r="H63" s="29"/>
      <c r="I63" s="29"/>
      <c r="J63" s="29"/>
      <c r="K63" s="30"/>
      <c r="L63" s="30"/>
      <c r="M63" s="30"/>
      <c r="N63" s="30"/>
      <c r="O63" s="29"/>
      <c r="P63" s="30"/>
      <c r="Q63" s="30"/>
      <c r="R63" s="27"/>
    </row>
    <row r="64" spans="1:18" ht="52.5" customHeight="1">
      <c r="A64" s="49">
        <v>16</v>
      </c>
      <c r="B64" s="50" t="s">
        <v>77</v>
      </c>
      <c r="C64" s="51">
        <f t="shared" si="2"/>
        <v>1.8</v>
      </c>
      <c r="D64" s="51"/>
      <c r="E64" s="52">
        <f t="shared" si="3"/>
        <v>7441.2</v>
      </c>
      <c r="F64" s="51">
        <v>1.8</v>
      </c>
      <c r="G64" s="52">
        <f>H64</f>
        <v>7441.2</v>
      </c>
      <c r="H64" s="52">
        <v>7441.2</v>
      </c>
      <c r="I64" s="51"/>
      <c r="J64" s="51"/>
      <c r="K64" s="52"/>
      <c r="L64" s="52"/>
      <c r="M64" s="52"/>
      <c r="N64" s="52"/>
      <c r="O64" s="51"/>
      <c r="P64" s="52"/>
      <c r="Q64" s="52"/>
      <c r="R64" s="53"/>
    </row>
    <row r="65" spans="1:18" ht="52.5" customHeight="1">
      <c r="A65" s="54"/>
      <c r="B65" s="55"/>
      <c r="C65" s="56"/>
      <c r="D65" s="56"/>
      <c r="E65" s="57"/>
      <c r="F65" s="56"/>
      <c r="G65" s="57"/>
      <c r="H65" s="57"/>
      <c r="I65" s="56"/>
      <c r="J65" s="56"/>
      <c r="K65" s="57"/>
      <c r="L65" s="57"/>
      <c r="M65" s="57"/>
      <c r="N65" s="57"/>
      <c r="O65" s="56"/>
      <c r="P65" s="57"/>
      <c r="Q65" s="57"/>
      <c r="R65" s="56"/>
    </row>
    <row r="66" spans="1:18" ht="33.75" customHeight="1">
      <c r="A66" s="54"/>
      <c r="B66" s="55"/>
      <c r="C66" s="56"/>
      <c r="D66" s="56"/>
      <c r="E66" s="57"/>
      <c r="F66" s="56"/>
      <c r="G66" s="57"/>
      <c r="H66" s="57"/>
      <c r="I66" s="56"/>
      <c r="J66" s="56"/>
      <c r="K66" s="57"/>
      <c r="L66" s="57"/>
      <c r="M66" s="57"/>
      <c r="N66" s="57"/>
      <c r="O66" s="56"/>
      <c r="P66" s="57"/>
      <c r="Q66" s="57"/>
      <c r="R66" s="56"/>
    </row>
    <row r="67" spans="1:18" ht="122.25" customHeight="1">
      <c r="A67" s="2" t="s">
        <v>78</v>
      </c>
      <c r="B67" s="80" t="s">
        <v>79</v>
      </c>
      <c r="C67" s="80"/>
      <c r="D67" s="80"/>
      <c r="E67" s="80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74" t="s">
        <v>80</v>
      </c>
      <c r="Q67" s="74"/>
      <c r="R67" s="58"/>
    </row>
    <row r="68" spans="1:18" s="59" customFormat="1" ht="45" hidden="1" customHeight="1">
      <c r="A68" s="75" t="s">
        <v>81</v>
      </c>
      <c r="B68" s="75"/>
      <c r="C68" s="75"/>
      <c r="D68" s="60"/>
      <c r="E68" s="60"/>
      <c r="F68" s="60"/>
      <c r="G68" s="60"/>
      <c r="O68" s="76"/>
      <c r="P68" s="76"/>
      <c r="Q68" s="76"/>
    </row>
    <row r="69" spans="1:18" ht="40.5" hidden="1" customHeight="1">
      <c r="A69" s="75" t="s">
        <v>82</v>
      </c>
      <c r="B69" s="75"/>
      <c r="C69" s="75"/>
      <c r="D69" s="60"/>
      <c r="E69" s="60"/>
      <c r="F69" s="60"/>
      <c r="G69" s="60"/>
      <c r="P69" s="77" t="s">
        <v>83</v>
      </c>
      <c r="Q69" s="77"/>
      <c r="R69" s="77"/>
    </row>
    <row r="70" spans="1:18" ht="53.25" hidden="1" customHeight="1"/>
    <row r="71" spans="1:18" ht="53.25" hidden="1" customHeight="1"/>
    <row r="72" spans="1:18" ht="53.25" hidden="1" customHeight="1"/>
  </sheetData>
  <mergeCells count="44">
    <mergeCell ref="F1:M1"/>
    <mergeCell ref="O1:R1"/>
    <mergeCell ref="A3:R3"/>
    <mergeCell ref="A4:R4"/>
    <mergeCell ref="A6:A8"/>
    <mergeCell ref="B6:B8"/>
    <mergeCell ref="C6:E6"/>
    <mergeCell ref="F6:I6"/>
    <mergeCell ref="J6:N6"/>
    <mergeCell ref="O6:R6"/>
    <mergeCell ref="C7:D7"/>
    <mergeCell ref="H7:I7"/>
    <mergeCell ref="L7:N7"/>
    <mergeCell ref="Q7:R7"/>
    <mergeCell ref="B10:R10"/>
    <mergeCell ref="A15:B15"/>
    <mergeCell ref="A17:B17"/>
    <mergeCell ref="A19:B19"/>
    <mergeCell ref="A22:B22"/>
    <mergeCell ref="A24:B24"/>
    <mergeCell ref="A25:B25"/>
    <mergeCell ref="A26:B26"/>
    <mergeCell ref="A27:B27"/>
    <mergeCell ref="A29:B29"/>
    <mergeCell ref="A30:B30"/>
    <mergeCell ref="A33:B33"/>
    <mergeCell ref="B36:R36"/>
    <mergeCell ref="A38:B38"/>
    <mergeCell ref="A40:B40"/>
    <mergeCell ref="A44:B44"/>
    <mergeCell ref="A47:B47"/>
    <mergeCell ref="A49:B49"/>
    <mergeCell ref="A51:B51"/>
    <mergeCell ref="A54:B54"/>
    <mergeCell ref="A56:B56"/>
    <mergeCell ref="A58:B58"/>
    <mergeCell ref="A60:B60"/>
    <mergeCell ref="A63:B63"/>
    <mergeCell ref="B67:E67"/>
    <mergeCell ref="P67:Q67"/>
    <mergeCell ref="A68:C68"/>
    <mergeCell ref="O68:Q68"/>
    <mergeCell ref="A69:C69"/>
    <mergeCell ref="P69:R69"/>
  </mergeCells>
  <pageMargins left="0.51181102362204722" right="0.39370078740157477" top="1.181102362204725" bottom="0.39370078740157477" header="0.31496062992125984" footer="0"/>
  <pageSetup paperSize="9" scale="26" firstPageNumber="121" fitToHeight="4" orientation="landscape" useFirstPageNumber="1"/>
  <headerFooter differentFirst="1">
    <oddHeader>&amp;C[2]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"/>
  </sheetPr>
  <dimension ref="A1:W79"/>
  <sheetViews>
    <sheetView topLeftCell="A7" zoomScale="46" workbookViewId="0">
      <selection activeCell="J19" sqref="J19"/>
    </sheetView>
  </sheetViews>
  <sheetFormatPr defaultRowHeight="12.75"/>
  <cols>
    <col min="1" max="1" width="10" style="2" customWidth="1"/>
    <col min="2" max="2" width="88.28515625" style="3" customWidth="1"/>
    <col min="3" max="3" width="17.5703125" style="1" customWidth="1"/>
    <col min="4" max="4" width="15.42578125" style="1" customWidth="1"/>
    <col min="5" max="5" width="27.5703125" style="1" customWidth="1"/>
    <col min="6" max="6" width="26.140625" style="1" customWidth="1"/>
    <col min="7" max="7" width="39.28515625" style="1" customWidth="1"/>
    <col min="8" max="8" width="24.85546875" style="1" customWidth="1"/>
    <col min="9" max="9" width="32.140625" style="1" customWidth="1"/>
    <col min="10" max="10" width="28.140625" style="1" customWidth="1"/>
    <col min="11" max="11" width="39.7109375" style="1" customWidth="1"/>
    <col min="12" max="12" width="26.85546875" style="1" customWidth="1"/>
    <col min="13" max="13" width="23" style="1" hidden="1" customWidth="1"/>
    <col min="14" max="14" width="33.5703125" style="1" customWidth="1"/>
    <col min="15" max="15" width="27.140625" style="1" customWidth="1"/>
    <col min="16" max="16" width="41.140625" style="1" customWidth="1"/>
    <col min="17" max="17" width="28" style="1" customWidth="1"/>
    <col min="18" max="18" width="32.28515625" style="1" customWidth="1"/>
    <col min="19" max="19" width="9.140625" style="1"/>
    <col min="20" max="20" width="21.7109375" style="1" bestFit="1" customWidth="1"/>
    <col min="21" max="22" width="9.140625" style="1"/>
    <col min="23" max="23" width="45.42578125" style="1" customWidth="1"/>
    <col min="24" max="16384" width="9.140625" style="1"/>
  </cols>
  <sheetData>
    <row r="1" spans="1:23" s="4" customFormat="1" ht="232.5" customHeight="1">
      <c r="A1" s="2"/>
      <c r="B1" s="3"/>
      <c r="C1" s="1"/>
      <c r="D1" s="1"/>
      <c r="E1" s="1"/>
      <c r="F1" s="88"/>
      <c r="G1" s="88"/>
      <c r="H1" s="88"/>
      <c r="I1" s="88"/>
      <c r="J1" s="88"/>
      <c r="K1" s="88"/>
      <c r="L1" s="88"/>
      <c r="M1" s="88"/>
      <c r="N1" s="5"/>
      <c r="O1" s="89" t="s">
        <v>0</v>
      </c>
      <c r="P1" s="89"/>
      <c r="Q1" s="89"/>
      <c r="R1" s="89"/>
    </row>
    <row r="2" spans="1:23" s="4" customFormat="1" ht="76.5" customHeight="1">
      <c r="A2" s="2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"/>
      <c r="Q2" s="6"/>
      <c r="R2" s="6"/>
    </row>
    <row r="3" spans="1:23" s="4" customFormat="1" ht="37.5" customHeight="1">
      <c r="A3" s="90" t="s">
        <v>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23" s="4" customFormat="1" ht="76.5" customHeight="1">
      <c r="A4" s="90" t="s">
        <v>2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23" s="4" customFormat="1" ht="27.75" customHeight="1">
      <c r="A5" s="7"/>
      <c r="B5" s="7"/>
      <c r="C5" s="7"/>
      <c r="D5" s="7"/>
      <c r="E5" s="7"/>
    </row>
    <row r="6" spans="1:23" ht="71.25" customHeight="1">
      <c r="A6" s="91" t="s">
        <v>3</v>
      </c>
      <c r="B6" s="94" t="s">
        <v>4</v>
      </c>
      <c r="C6" s="94" t="s">
        <v>5</v>
      </c>
      <c r="D6" s="97"/>
      <c r="E6" s="97"/>
      <c r="F6" s="97" t="s">
        <v>6</v>
      </c>
      <c r="G6" s="98"/>
      <c r="H6" s="98"/>
      <c r="I6" s="99"/>
      <c r="J6" s="97" t="s">
        <v>7</v>
      </c>
      <c r="K6" s="98"/>
      <c r="L6" s="98"/>
      <c r="M6" s="98"/>
      <c r="N6" s="99"/>
      <c r="O6" s="97" t="s">
        <v>8</v>
      </c>
      <c r="P6" s="98"/>
      <c r="Q6" s="98"/>
      <c r="R6" s="100"/>
    </row>
    <row r="7" spans="1:23" ht="94.5" customHeight="1">
      <c r="A7" s="92"/>
      <c r="B7" s="95"/>
      <c r="C7" s="101" t="s">
        <v>9</v>
      </c>
      <c r="D7" s="102"/>
      <c r="E7" s="9" t="s">
        <v>10</v>
      </c>
      <c r="F7" s="8" t="s">
        <v>9</v>
      </c>
      <c r="G7" s="8" t="s">
        <v>11</v>
      </c>
      <c r="H7" s="101" t="s">
        <v>12</v>
      </c>
      <c r="I7" s="102"/>
      <c r="J7" s="10" t="s">
        <v>9</v>
      </c>
      <c r="K7" s="8" t="s">
        <v>11</v>
      </c>
      <c r="L7" s="101" t="s">
        <v>13</v>
      </c>
      <c r="M7" s="103"/>
      <c r="N7" s="102"/>
      <c r="O7" s="8" t="s">
        <v>9</v>
      </c>
      <c r="P7" s="8" t="s">
        <v>11</v>
      </c>
      <c r="Q7" s="101" t="s">
        <v>13</v>
      </c>
      <c r="R7" s="104"/>
    </row>
    <row r="8" spans="1:23" ht="63" customHeight="1">
      <c r="A8" s="93"/>
      <c r="B8" s="96"/>
      <c r="C8" s="11" t="s">
        <v>14</v>
      </c>
      <c r="D8" s="12" t="s">
        <v>15</v>
      </c>
      <c r="E8" s="12" t="s">
        <v>16</v>
      </c>
      <c r="F8" s="11" t="s">
        <v>17</v>
      </c>
      <c r="G8" s="11" t="s">
        <v>16</v>
      </c>
      <c r="H8" s="11" t="s">
        <v>18</v>
      </c>
      <c r="I8" s="13" t="s">
        <v>19</v>
      </c>
      <c r="J8" s="13" t="s">
        <v>17</v>
      </c>
      <c r="K8" s="11" t="s">
        <v>16</v>
      </c>
      <c r="L8" s="11" t="s">
        <v>18</v>
      </c>
      <c r="M8" s="11" t="s">
        <v>20</v>
      </c>
      <c r="N8" s="13" t="s">
        <v>19</v>
      </c>
      <c r="O8" s="11" t="s">
        <v>17</v>
      </c>
      <c r="P8" s="11" t="s">
        <v>16</v>
      </c>
      <c r="Q8" s="11" t="s">
        <v>18</v>
      </c>
      <c r="R8" s="14" t="s">
        <v>19</v>
      </c>
    </row>
    <row r="9" spans="1:23" ht="42.75" customHeight="1">
      <c r="A9" s="15">
        <v>1</v>
      </c>
      <c r="B9" s="16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16">
        <v>12</v>
      </c>
      <c r="M9" s="16">
        <v>13</v>
      </c>
      <c r="N9" s="16">
        <v>13</v>
      </c>
      <c r="O9" s="16">
        <v>14</v>
      </c>
      <c r="P9" s="16">
        <v>15</v>
      </c>
      <c r="Q9" s="16">
        <v>16</v>
      </c>
      <c r="R9" s="17">
        <v>17</v>
      </c>
    </row>
    <row r="10" spans="1:23" ht="52.5" customHeight="1">
      <c r="A10" s="18" t="s">
        <v>21</v>
      </c>
      <c r="B10" s="85" t="s">
        <v>22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7"/>
    </row>
    <row r="11" spans="1:23" ht="87" hidden="1" customHeight="1">
      <c r="A11" s="19" t="s">
        <v>21</v>
      </c>
      <c r="B11" s="20" t="s">
        <v>23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1"/>
    </row>
    <row r="12" spans="1:23" ht="66" customHeight="1">
      <c r="A12" s="19"/>
      <c r="B12" s="22" t="s">
        <v>24</v>
      </c>
      <c r="C12" s="8">
        <f>SUM(C16:C41)</f>
        <v>40.721999999999994</v>
      </c>
      <c r="D12" s="8">
        <f>SUM(D16:D41)</f>
        <v>88.72999999999999</v>
      </c>
      <c r="E12" s="23">
        <f>SUM(E16:E41)</f>
        <v>2869803.52</v>
      </c>
      <c r="F12" s="23" t="s">
        <v>25</v>
      </c>
      <c r="G12" s="23">
        <f>G16+G24+G26+G29+G36+G39+G41+G27+G18</f>
        <v>428637.5</v>
      </c>
      <c r="H12" s="23">
        <f>H16+H24+H26+H29+H36+H39+H41+H27+H18</f>
        <v>419009.69999999995</v>
      </c>
      <c r="I12" s="23">
        <f>I16+I24+I26+I29+I36+I39+I41+I27+I34</f>
        <v>9627.7999999999993</v>
      </c>
      <c r="J12" s="23" t="s">
        <v>84</v>
      </c>
      <c r="K12" s="23">
        <f>K16+K18+K19+K20+K21+K22+K23+K24+K26+K27+K29+K34+K35+K36+K39+K41</f>
        <v>1066079.0199999998</v>
      </c>
      <c r="L12" s="23">
        <f>L18+L24+L26+L27+L29+L34+L35+L36+L39+L41+L19+L20+L21+L22+L23</f>
        <v>1029990.4999999999</v>
      </c>
      <c r="M12" s="23">
        <f t="shared" ref="M12:N12" si="0">M18+M24+M26+M27+M29+M34+M35+M36+M39+M41+M19+M20+M21+M22+M23</f>
        <v>0</v>
      </c>
      <c r="N12" s="23">
        <f t="shared" si="0"/>
        <v>36088.520000000004</v>
      </c>
      <c r="O12" s="23" t="s">
        <v>27</v>
      </c>
      <c r="P12" s="23">
        <f>P16+P24+P26+P29+P36+P39+P41+P27</f>
        <v>1375087</v>
      </c>
      <c r="Q12" s="23">
        <f>Q16+Q24+Q26+Q29+Q36+Q39+Q41+Q27</f>
        <v>1375087</v>
      </c>
      <c r="R12" s="24">
        <f>R16+R24+R26+R29+R36+R39+R41+R27</f>
        <v>0</v>
      </c>
      <c r="W12" s="25"/>
    </row>
    <row r="13" spans="1:23" ht="45" customHeight="1">
      <c r="A13" s="19"/>
      <c r="B13" s="22" t="s">
        <v>28</v>
      </c>
      <c r="C13" s="26"/>
      <c r="D13" s="26"/>
      <c r="E13" s="23">
        <f>H12+L12+Q12</f>
        <v>2824087.1999999997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pans="1:23" ht="45" customHeight="1">
      <c r="A14" s="19"/>
      <c r="B14" s="22" t="s">
        <v>29</v>
      </c>
      <c r="C14" s="26"/>
      <c r="D14" s="26"/>
      <c r="E14" s="23">
        <f>I12+N12+R12</f>
        <v>45716.320000000007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/>
    </row>
    <row r="15" spans="1:23" s="28" customFormat="1" ht="51" customHeight="1">
      <c r="A15" s="78" t="s">
        <v>30</v>
      </c>
      <c r="B15" s="79"/>
      <c r="C15" s="29"/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7"/>
    </row>
    <row r="16" spans="1:23" s="5" customFormat="1" ht="141.75" customHeight="1">
      <c r="A16" s="31">
        <v>1</v>
      </c>
      <c r="B16" s="32" t="s">
        <v>31</v>
      </c>
      <c r="C16" s="29"/>
      <c r="D16" s="33">
        <v>13.75</v>
      </c>
      <c r="E16" s="30">
        <f>G16+K16+P16</f>
        <v>88247.8</v>
      </c>
      <c r="F16" s="29" t="s">
        <v>32</v>
      </c>
      <c r="G16" s="30">
        <f>H16</f>
        <v>88247.8</v>
      </c>
      <c r="H16" s="30">
        <v>88247.8</v>
      </c>
      <c r="I16" s="29"/>
      <c r="J16" s="29"/>
      <c r="K16" s="29"/>
      <c r="L16" s="29"/>
      <c r="M16" s="29"/>
      <c r="N16" s="29"/>
      <c r="O16" s="29"/>
      <c r="P16" s="29"/>
      <c r="Q16" s="29"/>
      <c r="R16" s="27"/>
    </row>
    <row r="17" spans="1:18" s="5" customFormat="1" ht="47.25" customHeight="1">
      <c r="A17" s="78" t="s">
        <v>33</v>
      </c>
      <c r="B17" s="79"/>
      <c r="C17" s="29"/>
      <c r="D17" s="29"/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7"/>
    </row>
    <row r="18" spans="1:18" s="5" customFormat="1" ht="138.75" customHeight="1">
      <c r="A18" s="31">
        <v>2</v>
      </c>
      <c r="B18" s="32" t="s">
        <v>34</v>
      </c>
      <c r="C18" s="34">
        <f>F18+J18+O18</f>
        <v>0.61299999999999999</v>
      </c>
      <c r="D18" s="29"/>
      <c r="E18" s="30">
        <f>G18+K18+P18</f>
        <v>488557.9</v>
      </c>
      <c r="F18" s="29"/>
      <c r="G18" s="30">
        <f>H18</f>
        <v>202849.9</v>
      </c>
      <c r="H18" s="30">
        <v>202849.9</v>
      </c>
      <c r="I18" s="30"/>
      <c r="J18" s="34">
        <v>0.61299999999999999</v>
      </c>
      <c r="K18" s="30">
        <f>L18</f>
        <v>285708</v>
      </c>
      <c r="L18" s="30">
        <v>285708</v>
      </c>
      <c r="M18" s="29"/>
      <c r="N18" s="29"/>
      <c r="O18" s="29"/>
      <c r="P18" s="29"/>
      <c r="Q18" s="29"/>
      <c r="R18" s="27"/>
    </row>
    <row r="19" spans="1:18" s="5" customFormat="1" ht="83.25" customHeight="1">
      <c r="A19" s="31">
        <v>3</v>
      </c>
      <c r="B19" s="32" t="s">
        <v>85</v>
      </c>
      <c r="C19" s="34">
        <f t="shared" ref="C19:C24" si="1">J19</f>
        <v>12.16</v>
      </c>
      <c r="D19" s="29"/>
      <c r="E19" s="30">
        <f t="shared" ref="E19:E24" si="2">K19</f>
        <v>136802.6</v>
      </c>
      <c r="F19" s="29"/>
      <c r="G19" s="30"/>
      <c r="H19" s="30"/>
      <c r="I19" s="30"/>
      <c r="J19" s="34">
        <v>12.16</v>
      </c>
      <c r="K19" s="30">
        <f t="shared" ref="K19:K24" si="3">L19+N19</f>
        <v>136802.6</v>
      </c>
      <c r="L19" s="30">
        <v>128594.4</v>
      </c>
      <c r="M19" s="29"/>
      <c r="N19" s="29">
        <v>8208.2000000000007</v>
      </c>
      <c r="O19" s="29"/>
      <c r="P19" s="29"/>
      <c r="Q19" s="29"/>
      <c r="R19" s="27"/>
    </row>
    <row r="20" spans="1:18" s="5" customFormat="1" ht="114" customHeight="1">
      <c r="A20" s="31">
        <v>4</v>
      </c>
      <c r="B20" s="32" t="s">
        <v>86</v>
      </c>
      <c r="C20" s="34">
        <f t="shared" si="1"/>
        <v>10.137</v>
      </c>
      <c r="D20" s="29"/>
      <c r="E20" s="30">
        <f t="shared" si="2"/>
        <v>160212.30000000002</v>
      </c>
      <c r="F20" s="29"/>
      <c r="G20" s="30"/>
      <c r="H20" s="30"/>
      <c r="I20" s="30"/>
      <c r="J20" s="34">
        <v>10.137</v>
      </c>
      <c r="K20" s="30">
        <f t="shared" si="3"/>
        <v>160212.30000000002</v>
      </c>
      <c r="L20" s="30">
        <v>150599.6</v>
      </c>
      <c r="M20" s="29"/>
      <c r="N20" s="29">
        <v>9612.7000000000007</v>
      </c>
      <c r="O20" s="29"/>
      <c r="P20" s="29"/>
      <c r="Q20" s="29"/>
      <c r="R20" s="27"/>
    </row>
    <row r="21" spans="1:18" s="5" customFormat="1" ht="116.25" customHeight="1">
      <c r="A21" s="31">
        <v>5</v>
      </c>
      <c r="B21" s="32" t="s">
        <v>87</v>
      </c>
      <c r="C21" s="34">
        <f t="shared" si="1"/>
        <v>0.4</v>
      </c>
      <c r="D21" s="29"/>
      <c r="E21" s="30">
        <f t="shared" si="2"/>
        <v>70000</v>
      </c>
      <c r="F21" s="29"/>
      <c r="G21" s="30"/>
      <c r="H21" s="30"/>
      <c r="I21" s="30"/>
      <c r="J21" s="34">
        <v>0.4</v>
      </c>
      <c r="K21" s="30">
        <f t="shared" si="3"/>
        <v>70000</v>
      </c>
      <c r="L21" s="30">
        <v>65800</v>
      </c>
      <c r="M21" s="29"/>
      <c r="N21" s="29">
        <v>4200</v>
      </c>
      <c r="O21" s="29"/>
      <c r="P21" s="29"/>
      <c r="Q21" s="29"/>
      <c r="R21" s="27"/>
    </row>
    <row r="22" spans="1:18" s="5" customFormat="1" ht="80.25" customHeight="1">
      <c r="A22" s="31">
        <v>6</v>
      </c>
      <c r="B22" s="32" t="s">
        <v>88</v>
      </c>
      <c r="C22" s="34">
        <f t="shared" si="1"/>
        <v>2.4900000000000002</v>
      </c>
      <c r="D22" s="29"/>
      <c r="E22" s="30">
        <f t="shared" si="2"/>
        <v>42330</v>
      </c>
      <c r="F22" s="29"/>
      <c r="G22" s="30"/>
      <c r="H22" s="30"/>
      <c r="I22" s="30"/>
      <c r="J22" s="34">
        <v>2.4900000000000002</v>
      </c>
      <c r="K22" s="30">
        <f t="shared" si="3"/>
        <v>42330</v>
      </c>
      <c r="L22" s="30">
        <v>39790.199999999997</v>
      </c>
      <c r="M22" s="29"/>
      <c r="N22" s="29">
        <v>2539.8000000000002</v>
      </c>
      <c r="O22" s="29"/>
      <c r="P22" s="29"/>
      <c r="Q22" s="29"/>
      <c r="R22" s="27"/>
    </row>
    <row r="23" spans="1:18" s="5" customFormat="1" ht="102.75" customHeight="1">
      <c r="A23" s="31">
        <v>7</v>
      </c>
      <c r="B23" s="32" t="s">
        <v>89</v>
      </c>
      <c r="C23" s="34">
        <f t="shared" si="1"/>
        <v>5.67</v>
      </c>
      <c r="D23" s="29"/>
      <c r="E23" s="30">
        <f t="shared" si="2"/>
        <v>118825.52</v>
      </c>
      <c r="F23" s="29"/>
      <c r="G23" s="30"/>
      <c r="H23" s="30"/>
      <c r="I23" s="30"/>
      <c r="J23" s="34">
        <v>5.67</v>
      </c>
      <c r="K23" s="30">
        <f t="shared" si="3"/>
        <v>118825.52</v>
      </c>
      <c r="L23" s="30">
        <v>111696</v>
      </c>
      <c r="M23" s="29"/>
      <c r="N23" s="29">
        <v>7129.52</v>
      </c>
      <c r="O23" s="29"/>
      <c r="P23" s="29"/>
      <c r="Q23" s="29"/>
      <c r="R23" s="27"/>
    </row>
    <row r="24" spans="1:18" s="5" customFormat="1" ht="111" customHeight="1">
      <c r="A24" s="31">
        <v>8</v>
      </c>
      <c r="B24" s="32" t="s">
        <v>90</v>
      </c>
      <c r="C24" s="34">
        <f t="shared" si="1"/>
        <v>0.4</v>
      </c>
      <c r="D24" s="29"/>
      <c r="E24" s="30">
        <f t="shared" si="2"/>
        <v>6800</v>
      </c>
      <c r="F24" s="29"/>
      <c r="G24" s="30"/>
      <c r="H24" s="30"/>
      <c r="I24" s="30"/>
      <c r="J24" s="34">
        <v>0.4</v>
      </c>
      <c r="K24" s="30">
        <f t="shared" si="3"/>
        <v>6800</v>
      </c>
      <c r="L24" s="30">
        <v>6392</v>
      </c>
      <c r="M24" s="30"/>
      <c r="N24" s="30">
        <v>408</v>
      </c>
      <c r="O24" s="29"/>
      <c r="P24" s="29"/>
      <c r="Q24" s="29"/>
      <c r="R24" s="27"/>
    </row>
    <row r="25" spans="1:18" s="5" customFormat="1" ht="52.5" customHeight="1">
      <c r="A25" s="78" t="s">
        <v>35</v>
      </c>
      <c r="B25" s="79" t="s">
        <v>36</v>
      </c>
      <c r="C25" s="34"/>
      <c r="D25" s="29"/>
      <c r="E25" s="30"/>
      <c r="F25" s="29"/>
      <c r="G25" s="29"/>
      <c r="H25" s="29"/>
      <c r="I25" s="29"/>
      <c r="J25" s="34"/>
      <c r="K25" s="29"/>
      <c r="L25" s="29"/>
      <c r="M25" s="29"/>
      <c r="N25" s="29"/>
      <c r="O25" s="29"/>
      <c r="P25" s="29"/>
      <c r="Q25" s="29"/>
      <c r="R25" s="27"/>
    </row>
    <row r="26" spans="1:18" s="5" customFormat="1" ht="158.25" customHeight="1">
      <c r="A26" s="31">
        <v>9</v>
      </c>
      <c r="B26" s="32" t="s">
        <v>91</v>
      </c>
      <c r="C26" s="34">
        <v>0.33900000000000002</v>
      </c>
      <c r="D26" s="29"/>
      <c r="E26" s="30">
        <f t="shared" ref="E26:E41" si="4">G26+K26+P26</f>
        <v>664030</v>
      </c>
      <c r="F26" s="29"/>
      <c r="G26" s="29"/>
      <c r="H26" s="29"/>
      <c r="I26" s="29"/>
      <c r="J26" s="34"/>
      <c r="K26" s="30"/>
      <c r="L26" s="30"/>
      <c r="M26" s="30"/>
      <c r="N26" s="30"/>
      <c r="O26" s="34">
        <v>0.33900000000000002</v>
      </c>
      <c r="P26" s="30">
        <v>664030</v>
      </c>
      <c r="Q26" s="30">
        <v>664030</v>
      </c>
      <c r="R26" s="27"/>
    </row>
    <row r="27" spans="1:18" s="5" customFormat="1" ht="117.75" customHeight="1">
      <c r="A27" s="31">
        <v>10</v>
      </c>
      <c r="B27" s="32" t="s">
        <v>38</v>
      </c>
      <c r="C27" s="34">
        <v>0.4</v>
      </c>
      <c r="D27" s="29"/>
      <c r="E27" s="30">
        <f t="shared" si="4"/>
        <v>137539.79999999999</v>
      </c>
      <c r="F27" s="29">
        <v>0.4</v>
      </c>
      <c r="G27" s="30">
        <f>H27+I27</f>
        <v>137539.79999999999</v>
      </c>
      <c r="H27" s="30">
        <v>127912</v>
      </c>
      <c r="I27" s="30">
        <v>9627.7999999999993</v>
      </c>
      <c r="J27" s="34"/>
      <c r="K27" s="30"/>
      <c r="L27" s="30"/>
      <c r="M27" s="35"/>
      <c r="N27" s="30"/>
      <c r="O27" s="29"/>
      <c r="P27" s="30"/>
      <c r="Q27" s="30"/>
      <c r="R27" s="27"/>
    </row>
    <row r="28" spans="1:18" s="28" customFormat="1" ht="43.5" customHeight="1">
      <c r="A28" s="78" t="s">
        <v>39</v>
      </c>
      <c r="B28" s="79"/>
      <c r="C28" s="34"/>
      <c r="D28" s="29"/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36"/>
      <c r="P28" s="29"/>
      <c r="Q28" s="29"/>
      <c r="R28" s="27"/>
    </row>
    <row r="29" spans="1:18" s="28" customFormat="1" ht="114.75" customHeight="1">
      <c r="A29" s="31">
        <v>11</v>
      </c>
      <c r="B29" s="32" t="s">
        <v>40</v>
      </c>
      <c r="C29" s="37"/>
      <c r="D29" s="38">
        <v>50.26</v>
      </c>
      <c r="E29" s="30">
        <f t="shared" si="4"/>
        <v>85000</v>
      </c>
      <c r="F29" s="29"/>
      <c r="G29" s="29"/>
      <c r="H29" s="29"/>
      <c r="I29" s="29"/>
      <c r="J29" s="29"/>
      <c r="K29" s="29"/>
      <c r="L29" s="29"/>
      <c r="M29" s="29"/>
      <c r="N29" s="29"/>
      <c r="O29" s="36" t="s">
        <v>41</v>
      </c>
      <c r="P29" s="30">
        <v>85000</v>
      </c>
      <c r="Q29" s="30">
        <v>85000</v>
      </c>
      <c r="R29" s="27"/>
    </row>
    <row r="30" spans="1:18" s="28" customFormat="1" ht="33" hidden="1">
      <c r="A30" s="78" t="s">
        <v>42</v>
      </c>
      <c r="B30" s="79"/>
      <c r="C30" s="29"/>
      <c r="D30" s="29"/>
      <c r="E30" s="30"/>
      <c r="F30" s="36"/>
      <c r="G30" s="36"/>
      <c r="H30" s="36"/>
      <c r="I30" s="36"/>
      <c r="J30" s="36"/>
      <c r="K30" s="36"/>
      <c r="L30" s="36"/>
      <c r="M30" s="36"/>
      <c r="N30" s="29"/>
      <c r="O30" s="36"/>
      <c r="P30" s="29"/>
      <c r="Q30" s="29"/>
      <c r="R30" s="27"/>
    </row>
    <row r="31" spans="1:18" s="28" customFormat="1" ht="33" hidden="1">
      <c r="A31" s="78" t="s">
        <v>43</v>
      </c>
      <c r="B31" s="79"/>
      <c r="C31" s="29"/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36"/>
      <c r="P31" s="29"/>
      <c r="Q31" s="29"/>
      <c r="R31" s="27"/>
    </row>
    <row r="32" spans="1:18" s="28" customFormat="1" ht="33" hidden="1">
      <c r="A32" s="78" t="s">
        <v>44</v>
      </c>
      <c r="B32" s="79"/>
      <c r="C32" s="29"/>
      <c r="D32" s="29"/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7"/>
    </row>
    <row r="33" spans="1:18" s="28" customFormat="1" ht="52.5" customHeight="1">
      <c r="A33" s="78" t="s">
        <v>45</v>
      </c>
      <c r="B33" s="79"/>
      <c r="C33" s="29"/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7"/>
    </row>
    <row r="34" spans="1:18" s="28" customFormat="1" ht="139.5" customHeight="1">
      <c r="A34" s="31">
        <v>12</v>
      </c>
      <c r="B34" s="32" t="s">
        <v>46</v>
      </c>
      <c r="C34" s="39"/>
      <c r="D34" s="33">
        <v>24.72</v>
      </c>
      <c r="E34" s="30">
        <f t="shared" si="4"/>
        <v>165593.29999999999</v>
      </c>
      <c r="F34" s="29"/>
      <c r="G34" s="29"/>
      <c r="H34" s="29"/>
      <c r="I34" s="29"/>
      <c r="J34" s="29" t="s">
        <v>47</v>
      </c>
      <c r="K34" s="30">
        <f>L34</f>
        <v>165593.29999999999</v>
      </c>
      <c r="L34" s="40">
        <v>165593.29999999999</v>
      </c>
      <c r="M34" s="29"/>
      <c r="N34" s="29"/>
      <c r="O34" s="29"/>
      <c r="P34" s="29"/>
      <c r="Q34" s="29"/>
      <c r="R34" s="27"/>
    </row>
    <row r="35" spans="1:18" s="28" customFormat="1" ht="62.25" customHeight="1">
      <c r="A35" s="31">
        <v>13</v>
      </c>
      <c r="B35" s="61" t="s">
        <v>92</v>
      </c>
      <c r="C35" s="29">
        <v>1.9</v>
      </c>
      <c r="D35" s="29"/>
      <c r="E35" s="30">
        <f t="shared" si="4"/>
        <v>71762.400000000009</v>
      </c>
      <c r="F35" s="29"/>
      <c r="G35" s="29"/>
      <c r="H35" s="29"/>
      <c r="I35" s="29"/>
      <c r="J35" s="29">
        <v>1.9</v>
      </c>
      <c r="K35" s="30">
        <f t="shared" ref="K35:K36" si="5">L35+N35</f>
        <v>71762.400000000009</v>
      </c>
      <c r="L35" s="40">
        <v>68174.3</v>
      </c>
      <c r="M35" s="40"/>
      <c r="N35" s="40">
        <v>3588.1</v>
      </c>
      <c r="O35" s="29"/>
      <c r="P35" s="29"/>
      <c r="Q35" s="29"/>
      <c r="R35" s="27"/>
    </row>
    <row r="36" spans="1:18" s="28" customFormat="1" ht="52.5" customHeight="1">
      <c r="A36" s="31">
        <v>14</v>
      </c>
      <c r="B36" s="61" t="s">
        <v>93</v>
      </c>
      <c r="C36" s="29">
        <v>0.4</v>
      </c>
      <c r="D36" s="33"/>
      <c r="E36" s="30">
        <f t="shared" si="4"/>
        <v>8044.9</v>
      </c>
      <c r="F36" s="29"/>
      <c r="G36" s="29"/>
      <c r="H36" s="29"/>
      <c r="I36" s="29"/>
      <c r="J36" s="29">
        <v>0.4</v>
      </c>
      <c r="K36" s="30">
        <f t="shared" si="5"/>
        <v>8044.9</v>
      </c>
      <c r="L36" s="40">
        <v>7642.7</v>
      </c>
      <c r="M36" s="40"/>
      <c r="N36" s="40">
        <v>402.2</v>
      </c>
      <c r="O36" s="29"/>
      <c r="P36" s="29"/>
      <c r="Q36" s="29"/>
      <c r="R36" s="27"/>
    </row>
    <row r="37" spans="1:18" s="28" customFormat="1" ht="41.25" hidden="1" customHeight="1">
      <c r="A37" s="78" t="s">
        <v>48</v>
      </c>
      <c r="B37" s="79"/>
      <c r="C37" s="30"/>
      <c r="D37" s="30"/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7"/>
    </row>
    <row r="38" spans="1:18" s="28" customFormat="1" ht="52.5" customHeight="1">
      <c r="A38" s="78" t="s">
        <v>49</v>
      </c>
      <c r="B38" s="79"/>
      <c r="C38" s="29"/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7"/>
    </row>
    <row r="39" spans="1:18" s="28" customFormat="1" ht="111.75" customHeight="1">
      <c r="A39" s="31">
        <v>15</v>
      </c>
      <c r="B39" s="32" t="s">
        <v>94</v>
      </c>
      <c r="C39" s="38">
        <v>2.1</v>
      </c>
      <c r="D39" s="38"/>
      <c r="E39" s="30">
        <f t="shared" si="4"/>
        <v>175620</v>
      </c>
      <c r="F39" s="29"/>
      <c r="G39" s="29"/>
      <c r="H39" s="29"/>
      <c r="I39" s="29"/>
      <c r="J39" s="29"/>
      <c r="K39" s="30"/>
      <c r="L39" s="30"/>
      <c r="M39" s="29"/>
      <c r="N39" s="29"/>
      <c r="O39" s="29">
        <v>2.1</v>
      </c>
      <c r="P39" s="30">
        <f>Q39</f>
        <v>175620</v>
      </c>
      <c r="Q39" s="30">
        <v>175620</v>
      </c>
      <c r="R39" s="27"/>
    </row>
    <row r="40" spans="1:18" s="28" customFormat="1" ht="49.5" customHeight="1">
      <c r="A40" s="78" t="s">
        <v>52</v>
      </c>
      <c r="B40" s="79"/>
      <c r="C40" s="29"/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7"/>
    </row>
    <row r="41" spans="1:18" s="28" customFormat="1" ht="144.75" customHeight="1">
      <c r="A41" s="31">
        <v>16</v>
      </c>
      <c r="B41" s="41" t="s">
        <v>95</v>
      </c>
      <c r="C41" s="29">
        <v>3.7130000000000001</v>
      </c>
      <c r="D41" s="29"/>
      <c r="E41" s="30">
        <f t="shared" si="4"/>
        <v>450437</v>
      </c>
      <c r="F41" s="29"/>
      <c r="G41" s="30"/>
      <c r="H41" s="30"/>
      <c r="I41" s="29"/>
      <c r="J41" s="34"/>
      <c r="K41" s="30"/>
      <c r="L41" s="30"/>
      <c r="M41" s="29"/>
      <c r="N41" s="29"/>
      <c r="O41" s="42">
        <v>3.7130000000000001</v>
      </c>
      <c r="P41" s="30">
        <f>Q41</f>
        <v>450437</v>
      </c>
      <c r="Q41" s="30">
        <v>450437</v>
      </c>
      <c r="R41" s="27"/>
    </row>
    <row r="42" spans="1:18" s="28" customFormat="1" ht="38.25" hidden="1" customHeight="1">
      <c r="A42" s="19"/>
      <c r="B42" s="4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9"/>
      <c r="O42" s="29"/>
      <c r="P42" s="29"/>
      <c r="Q42" s="29"/>
      <c r="R42" s="27"/>
    </row>
    <row r="43" spans="1:18" s="28" customFormat="1" ht="68.25" customHeight="1">
      <c r="A43" s="19" t="s">
        <v>54</v>
      </c>
      <c r="B43" s="81" t="s">
        <v>55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2"/>
    </row>
    <row r="44" spans="1:18" s="28" customFormat="1" ht="75" customHeight="1">
      <c r="A44" s="19"/>
      <c r="B44" s="22" t="s">
        <v>56</v>
      </c>
      <c r="C44" s="23">
        <f>SUM(C46:C71)</f>
        <v>51.199999999999996</v>
      </c>
      <c r="D44" s="23"/>
      <c r="E44" s="23">
        <f>SUM(E46:E71)</f>
        <v>234236.25456999999</v>
      </c>
      <c r="F44" s="23">
        <f t="shared" ref="F44:R44" si="6">F48+F49+F50+F52+F53+F55+F57+F59+F60+F62+F64+F66+F68+F69+F71+F46</f>
        <v>29.700000000000003</v>
      </c>
      <c r="G44" s="23">
        <f t="shared" si="6"/>
        <v>129136.25456999999</v>
      </c>
      <c r="H44" s="23">
        <f t="shared" si="6"/>
        <v>129136.25456999999</v>
      </c>
      <c r="I44" s="23">
        <f t="shared" si="6"/>
        <v>0</v>
      </c>
      <c r="J44" s="23">
        <f t="shared" si="6"/>
        <v>15.5</v>
      </c>
      <c r="K44" s="23">
        <f t="shared" si="6"/>
        <v>72000</v>
      </c>
      <c r="L44" s="23">
        <f t="shared" si="6"/>
        <v>72000</v>
      </c>
      <c r="M44" s="23">
        <f t="shared" si="6"/>
        <v>0</v>
      </c>
      <c r="N44" s="23">
        <f t="shared" si="6"/>
        <v>0</v>
      </c>
      <c r="O44" s="23">
        <f t="shared" si="6"/>
        <v>6</v>
      </c>
      <c r="P44" s="23">
        <f t="shared" si="6"/>
        <v>33100</v>
      </c>
      <c r="Q44" s="23">
        <f t="shared" si="6"/>
        <v>33100</v>
      </c>
      <c r="R44" s="24">
        <f t="shared" si="6"/>
        <v>0</v>
      </c>
    </row>
    <row r="45" spans="1:18" ht="52.5" customHeight="1">
      <c r="A45" s="83" t="s">
        <v>30</v>
      </c>
      <c r="B45" s="84"/>
      <c r="C45" s="29"/>
      <c r="D45" s="29"/>
      <c r="E45" s="44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30"/>
      <c r="Q45" s="30"/>
      <c r="R45" s="27"/>
    </row>
    <row r="46" spans="1:18" ht="88.5" customHeight="1">
      <c r="A46" s="31">
        <v>1</v>
      </c>
      <c r="B46" s="41" t="s">
        <v>57</v>
      </c>
      <c r="C46" s="29">
        <f>F46+J46+O46</f>
        <v>2.8</v>
      </c>
      <c r="D46" s="23"/>
      <c r="E46" s="30">
        <f>G46+K46+P46</f>
        <v>14000</v>
      </c>
      <c r="F46" s="29"/>
      <c r="G46" s="30"/>
      <c r="H46" s="30"/>
      <c r="I46" s="29"/>
      <c r="J46" s="29"/>
      <c r="K46" s="30"/>
      <c r="L46" s="30"/>
      <c r="M46" s="30"/>
      <c r="N46" s="30"/>
      <c r="O46" s="29">
        <v>2.8</v>
      </c>
      <c r="P46" s="30">
        <v>14000</v>
      </c>
      <c r="Q46" s="30">
        <v>14000</v>
      </c>
      <c r="R46" s="27"/>
    </row>
    <row r="47" spans="1:18" ht="58.5" customHeight="1">
      <c r="A47" s="78" t="s">
        <v>33</v>
      </c>
      <c r="B47" s="79"/>
      <c r="C47" s="29"/>
      <c r="D47" s="29"/>
      <c r="E47" s="44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30"/>
      <c r="Q47" s="30"/>
      <c r="R47" s="27"/>
    </row>
    <row r="48" spans="1:18" ht="119.25" customHeight="1">
      <c r="A48" s="31">
        <v>2</v>
      </c>
      <c r="B48" s="32" t="s">
        <v>58</v>
      </c>
      <c r="C48" s="29">
        <f t="shared" ref="C48:C71" si="7">F48+J48+O48</f>
        <v>2.9</v>
      </c>
      <c r="D48" s="23"/>
      <c r="E48" s="30">
        <f t="shared" ref="E48:E71" si="8">G48+K48+P48</f>
        <v>15726.81983</v>
      </c>
      <c r="F48" s="29">
        <v>2.9</v>
      </c>
      <c r="G48" s="30">
        <v>15726.81983</v>
      </c>
      <c r="H48" s="30">
        <v>15726.81983</v>
      </c>
      <c r="I48" s="29"/>
      <c r="J48" s="29"/>
      <c r="K48" s="30"/>
      <c r="L48" s="30"/>
      <c r="M48" s="30"/>
      <c r="N48" s="30"/>
      <c r="O48" s="29"/>
      <c r="P48" s="30"/>
      <c r="Q48" s="30"/>
      <c r="R48" s="27"/>
    </row>
    <row r="49" spans="1:18" ht="122.25" customHeight="1">
      <c r="A49" s="31">
        <v>3</v>
      </c>
      <c r="B49" s="32" t="s">
        <v>59</v>
      </c>
      <c r="C49" s="29">
        <f t="shared" si="7"/>
        <v>4.4000000000000004</v>
      </c>
      <c r="D49" s="23"/>
      <c r="E49" s="30">
        <f t="shared" si="8"/>
        <v>13167.8</v>
      </c>
      <c r="F49" s="29">
        <v>4.4000000000000004</v>
      </c>
      <c r="G49" s="30">
        <f>H49</f>
        <v>13167.8</v>
      </c>
      <c r="H49" s="30">
        <v>13167.8</v>
      </c>
      <c r="I49" s="29"/>
      <c r="J49" s="29"/>
      <c r="K49" s="30"/>
      <c r="L49" s="30"/>
      <c r="M49" s="30"/>
      <c r="N49" s="30"/>
      <c r="O49" s="29"/>
      <c r="P49" s="30"/>
      <c r="Q49" s="30"/>
      <c r="R49" s="27"/>
    </row>
    <row r="50" spans="1:18" ht="150" customHeight="1">
      <c r="A50" s="31">
        <v>4</v>
      </c>
      <c r="B50" s="32" t="s">
        <v>96</v>
      </c>
      <c r="C50" s="29">
        <f t="shared" si="7"/>
        <v>6.8</v>
      </c>
      <c r="D50" s="23"/>
      <c r="E50" s="30">
        <f t="shared" si="8"/>
        <v>46291.6</v>
      </c>
      <c r="F50" s="29"/>
      <c r="G50" s="30"/>
      <c r="H50" s="30"/>
      <c r="I50" s="29"/>
      <c r="J50" s="29">
        <v>6.8</v>
      </c>
      <c r="K50" s="30">
        <f>L50</f>
        <v>46291.6</v>
      </c>
      <c r="L50" s="30">
        <v>46291.6</v>
      </c>
      <c r="M50" s="30"/>
      <c r="N50" s="30"/>
      <c r="O50" s="29"/>
      <c r="P50" s="30"/>
      <c r="Q50" s="30"/>
      <c r="R50" s="27"/>
    </row>
    <row r="51" spans="1:18" ht="52.5" customHeight="1">
      <c r="A51" s="78" t="s">
        <v>61</v>
      </c>
      <c r="B51" s="79"/>
      <c r="C51" s="29"/>
      <c r="D51" s="45"/>
      <c r="E51" s="46"/>
      <c r="F51" s="29"/>
      <c r="G51" s="29"/>
      <c r="H51" s="29"/>
      <c r="I51" s="29"/>
      <c r="J51" s="29"/>
      <c r="K51" s="30"/>
      <c r="L51" s="30"/>
      <c r="M51" s="30"/>
      <c r="N51" s="30"/>
      <c r="O51" s="29"/>
      <c r="P51" s="30"/>
      <c r="Q51" s="30"/>
      <c r="R51" s="27"/>
    </row>
    <row r="52" spans="1:18" ht="103.5" customHeight="1">
      <c r="A52" s="31">
        <v>5</v>
      </c>
      <c r="B52" s="32" t="s">
        <v>97</v>
      </c>
      <c r="C52" s="29">
        <f t="shared" si="7"/>
        <v>6.3</v>
      </c>
      <c r="D52" s="47"/>
      <c r="E52" s="30">
        <f t="shared" si="8"/>
        <v>30560.9</v>
      </c>
      <c r="F52" s="29">
        <v>6.3</v>
      </c>
      <c r="G52" s="30">
        <f>H52</f>
        <v>30560.9</v>
      </c>
      <c r="H52" s="30">
        <v>30560.9</v>
      </c>
      <c r="I52" s="29"/>
      <c r="J52" s="29"/>
      <c r="K52" s="30"/>
      <c r="L52" s="30"/>
      <c r="M52" s="30"/>
      <c r="N52" s="30"/>
      <c r="O52" s="29"/>
      <c r="P52" s="30"/>
      <c r="Q52" s="30"/>
      <c r="R52" s="27"/>
    </row>
    <row r="53" spans="1:18" ht="105" customHeight="1">
      <c r="A53" s="31">
        <v>6</v>
      </c>
      <c r="B53" s="32" t="s">
        <v>98</v>
      </c>
      <c r="C53" s="29">
        <f t="shared" si="7"/>
        <v>3.9</v>
      </c>
      <c r="D53" s="47"/>
      <c r="E53" s="30">
        <f t="shared" si="8"/>
        <v>3708.4</v>
      </c>
      <c r="F53" s="29"/>
      <c r="G53" s="30"/>
      <c r="H53" s="30"/>
      <c r="I53" s="29"/>
      <c r="J53" s="29">
        <v>3.9</v>
      </c>
      <c r="K53" s="30">
        <f>L53</f>
        <v>3708.4</v>
      </c>
      <c r="L53" s="30">
        <v>3708.4</v>
      </c>
      <c r="M53" s="30"/>
      <c r="N53" s="30"/>
      <c r="O53" s="29"/>
      <c r="P53" s="30"/>
      <c r="Q53" s="30"/>
      <c r="R53" s="27"/>
    </row>
    <row r="54" spans="1:18" ht="42" customHeight="1">
      <c r="A54" s="78" t="s">
        <v>64</v>
      </c>
      <c r="B54" s="79"/>
      <c r="C54" s="29"/>
      <c r="D54" s="47"/>
      <c r="E54" s="23"/>
      <c r="F54" s="29"/>
      <c r="G54" s="29"/>
      <c r="H54" s="29"/>
      <c r="I54" s="29"/>
      <c r="J54" s="29"/>
      <c r="K54" s="30" t="s">
        <v>65</v>
      </c>
      <c r="L54" s="30"/>
      <c r="M54" s="30"/>
      <c r="N54" s="30"/>
      <c r="O54" s="29"/>
      <c r="P54" s="30"/>
      <c r="Q54" s="30"/>
      <c r="R54" s="27"/>
    </row>
    <row r="55" spans="1:18" ht="135.75" customHeight="1">
      <c r="A55" s="31">
        <v>7</v>
      </c>
      <c r="B55" s="41" t="s">
        <v>66</v>
      </c>
      <c r="C55" s="29">
        <f t="shared" si="7"/>
        <v>3.2</v>
      </c>
      <c r="D55" s="47"/>
      <c r="E55" s="30">
        <f t="shared" si="8"/>
        <v>19100</v>
      </c>
      <c r="F55" s="29"/>
      <c r="G55" s="29"/>
      <c r="H55" s="29"/>
      <c r="I55" s="29"/>
      <c r="J55" s="29"/>
      <c r="K55" s="30"/>
      <c r="L55" s="30"/>
      <c r="M55" s="30"/>
      <c r="N55" s="30"/>
      <c r="O55" s="29">
        <v>3.2</v>
      </c>
      <c r="P55" s="30">
        <f>Q55</f>
        <v>19100</v>
      </c>
      <c r="Q55" s="30">
        <v>19100</v>
      </c>
      <c r="R55" s="27"/>
    </row>
    <row r="56" spans="1:18" ht="46.5" customHeight="1">
      <c r="A56" s="78" t="s">
        <v>67</v>
      </c>
      <c r="B56" s="79"/>
      <c r="C56" s="29"/>
      <c r="D56" s="47"/>
      <c r="E56" s="23"/>
      <c r="F56" s="29"/>
      <c r="G56" s="29"/>
      <c r="H56" s="29"/>
      <c r="I56" s="29"/>
      <c r="J56" s="29"/>
      <c r="K56" s="30" t="s">
        <v>65</v>
      </c>
      <c r="L56" s="30"/>
      <c r="M56" s="30"/>
      <c r="N56" s="30"/>
      <c r="O56" s="29"/>
      <c r="P56" s="30"/>
      <c r="Q56" s="30"/>
      <c r="R56" s="27"/>
    </row>
    <row r="57" spans="1:18" ht="104.25" customHeight="1">
      <c r="A57" s="31">
        <v>8</v>
      </c>
      <c r="B57" s="32" t="s">
        <v>68</v>
      </c>
      <c r="C57" s="29">
        <f t="shared" si="7"/>
        <v>2.6</v>
      </c>
      <c r="D57" s="47"/>
      <c r="E57" s="30">
        <f t="shared" si="8"/>
        <v>11754.62516</v>
      </c>
      <c r="F57" s="29">
        <v>2.6</v>
      </c>
      <c r="G57" s="30">
        <v>11754.62516</v>
      </c>
      <c r="H57" s="30">
        <v>11754.62516</v>
      </c>
      <c r="I57" s="29"/>
      <c r="J57" s="29"/>
      <c r="K57" s="30"/>
      <c r="L57" s="30"/>
      <c r="M57" s="30"/>
      <c r="N57" s="30"/>
      <c r="O57" s="29"/>
      <c r="P57" s="30"/>
      <c r="Q57" s="30"/>
      <c r="R57" s="27"/>
    </row>
    <row r="58" spans="1:18" ht="45" customHeight="1">
      <c r="A58" s="78" t="s">
        <v>99</v>
      </c>
      <c r="B58" s="79"/>
      <c r="C58" s="29"/>
      <c r="D58" s="46"/>
      <c r="E58" s="46"/>
      <c r="F58" s="29"/>
      <c r="G58" s="29"/>
      <c r="H58" s="29"/>
      <c r="I58" s="29"/>
      <c r="J58" s="29"/>
      <c r="K58" s="30"/>
      <c r="L58" s="30"/>
      <c r="M58" s="30"/>
      <c r="N58" s="30"/>
      <c r="O58" s="29"/>
      <c r="P58" s="30"/>
      <c r="Q58" s="30"/>
      <c r="R58" s="27"/>
    </row>
    <row r="59" spans="1:18" ht="101.25" customHeight="1">
      <c r="A59" s="31">
        <v>9</v>
      </c>
      <c r="B59" s="41" t="s">
        <v>100</v>
      </c>
      <c r="C59" s="29">
        <f t="shared" si="7"/>
        <v>0.5</v>
      </c>
      <c r="D59" s="46"/>
      <c r="E59" s="30">
        <f t="shared" si="8"/>
        <v>3083.1061100000002</v>
      </c>
      <c r="F59" s="29">
        <v>0.5</v>
      </c>
      <c r="G59" s="30">
        <v>3083.1061100000002</v>
      </c>
      <c r="H59" s="30">
        <v>3083.1061100000002</v>
      </c>
      <c r="I59" s="29"/>
      <c r="J59" s="29"/>
      <c r="K59" s="30"/>
      <c r="L59" s="30"/>
      <c r="M59" s="30"/>
      <c r="N59" s="30"/>
      <c r="O59" s="29"/>
      <c r="P59" s="30"/>
      <c r="Q59" s="30"/>
      <c r="R59" s="27"/>
    </row>
    <row r="60" spans="1:18" ht="137.25" customHeight="1">
      <c r="A60" s="31">
        <v>10</v>
      </c>
      <c r="B60" s="32" t="s">
        <v>70</v>
      </c>
      <c r="C60" s="29">
        <f t="shared" si="7"/>
        <v>4.8</v>
      </c>
      <c r="D60" s="46"/>
      <c r="E60" s="30">
        <f t="shared" si="8"/>
        <v>22000</v>
      </c>
      <c r="F60" s="29"/>
      <c r="G60" s="30"/>
      <c r="H60" s="30"/>
      <c r="I60" s="29"/>
      <c r="J60" s="29">
        <v>4.8</v>
      </c>
      <c r="K60" s="30">
        <f>L60</f>
        <v>22000</v>
      </c>
      <c r="L60" s="30">
        <v>22000</v>
      </c>
      <c r="M60" s="30"/>
      <c r="N60" s="30"/>
      <c r="O60" s="29"/>
      <c r="P60" s="30"/>
      <c r="Q60" s="30"/>
      <c r="R60" s="27"/>
    </row>
    <row r="61" spans="1:18" s="48" customFormat="1" ht="48" customHeight="1">
      <c r="A61" s="78" t="s">
        <v>71</v>
      </c>
      <c r="B61" s="79"/>
      <c r="C61" s="29"/>
      <c r="D61" s="46"/>
      <c r="E61" s="46"/>
      <c r="F61" s="29"/>
      <c r="G61" s="29"/>
      <c r="H61" s="29"/>
      <c r="I61" s="29"/>
      <c r="J61" s="29"/>
      <c r="K61" s="30"/>
      <c r="L61" s="30"/>
      <c r="M61" s="30"/>
      <c r="N61" s="30"/>
      <c r="O61" s="29"/>
      <c r="P61" s="30"/>
      <c r="Q61" s="30"/>
      <c r="R61" s="27"/>
    </row>
    <row r="62" spans="1:18" s="48" customFormat="1" ht="101.25" customHeight="1">
      <c r="A62" s="31">
        <v>11</v>
      </c>
      <c r="B62" s="32" t="s">
        <v>101</v>
      </c>
      <c r="C62" s="29">
        <f t="shared" si="7"/>
        <v>3.2</v>
      </c>
      <c r="D62" s="46"/>
      <c r="E62" s="30">
        <f t="shared" si="8"/>
        <v>14589.5</v>
      </c>
      <c r="F62" s="29">
        <v>3.2</v>
      </c>
      <c r="G62" s="30">
        <f>H62</f>
        <v>14589.5</v>
      </c>
      <c r="H62" s="30">
        <v>14589.5</v>
      </c>
      <c r="I62" s="29"/>
      <c r="J62" s="29"/>
      <c r="K62" s="30"/>
      <c r="L62" s="30"/>
      <c r="M62" s="30"/>
      <c r="N62" s="30"/>
      <c r="O62" s="29"/>
      <c r="P62" s="30"/>
      <c r="Q62" s="30"/>
      <c r="R62" s="27"/>
    </row>
    <row r="63" spans="1:18" s="48" customFormat="1" ht="52.5" customHeight="1">
      <c r="A63" s="78" t="s">
        <v>44</v>
      </c>
      <c r="B63" s="79"/>
      <c r="C63" s="29"/>
      <c r="D63" s="46"/>
      <c r="E63" s="46"/>
      <c r="F63" s="29"/>
      <c r="G63" s="29"/>
      <c r="H63" s="29"/>
      <c r="I63" s="29"/>
      <c r="J63" s="29"/>
      <c r="K63" s="30"/>
      <c r="L63" s="30"/>
      <c r="M63" s="30"/>
      <c r="N63" s="30"/>
      <c r="O63" s="29"/>
      <c r="P63" s="30"/>
      <c r="Q63" s="30"/>
      <c r="R63" s="27"/>
    </row>
    <row r="64" spans="1:18" s="48" customFormat="1" ht="69.75" customHeight="1">
      <c r="A64" s="31">
        <v>12</v>
      </c>
      <c r="B64" s="32" t="s">
        <v>73</v>
      </c>
      <c r="C64" s="29">
        <f t="shared" si="7"/>
        <v>1.8</v>
      </c>
      <c r="D64" s="46"/>
      <c r="E64" s="30">
        <f t="shared" si="8"/>
        <v>7135.2</v>
      </c>
      <c r="F64" s="29">
        <v>1.8</v>
      </c>
      <c r="G64" s="30">
        <f>H64</f>
        <v>7135.2</v>
      </c>
      <c r="H64" s="30">
        <v>7135.2</v>
      </c>
      <c r="I64" s="29"/>
      <c r="J64" s="29"/>
      <c r="K64" s="30"/>
      <c r="L64" s="30"/>
      <c r="M64" s="30"/>
      <c r="N64" s="30"/>
      <c r="O64" s="29"/>
      <c r="P64" s="30"/>
      <c r="Q64" s="30"/>
      <c r="R64" s="27"/>
    </row>
    <row r="65" spans="1:18" s="48" customFormat="1" ht="45" customHeight="1">
      <c r="A65" s="78" t="s">
        <v>48</v>
      </c>
      <c r="B65" s="79"/>
      <c r="C65" s="29"/>
      <c r="D65" s="46"/>
      <c r="E65" s="46"/>
      <c r="F65" s="29"/>
      <c r="G65" s="29"/>
      <c r="H65" s="29"/>
      <c r="I65" s="29"/>
      <c r="J65" s="29"/>
      <c r="K65" s="30"/>
      <c r="L65" s="30"/>
      <c r="M65" s="30"/>
      <c r="N65" s="30"/>
      <c r="O65" s="29"/>
      <c r="P65" s="30"/>
      <c r="Q65" s="30"/>
      <c r="R65" s="27"/>
    </row>
    <row r="66" spans="1:18" ht="72" customHeight="1">
      <c r="A66" s="31">
        <v>13</v>
      </c>
      <c r="B66" s="32" t="s">
        <v>102</v>
      </c>
      <c r="C66" s="29">
        <f t="shared" si="7"/>
        <v>3.1</v>
      </c>
      <c r="D66" s="46"/>
      <c r="E66" s="30">
        <f t="shared" si="8"/>
        <v>10790.5</v>
      </c>
      <c r="F66" s="29">
        <v>3.1</v>
      </c>
      <c r="G66" s="30">
        <f>H66</f>
        <v>10790.5</v>
      </c>
      <c r="H66" s="30">
        <v>10790.5</v>
      </c>
      <c r="I66" s="29"/>
      <c r="J66" s="29"/>
      <c r="K66" s="30"/>
      <c r="L66" s="30"/>
      <c r="M66" s="30"/>
      <c r="N66" s="30"/>
      <c r="O66" s="29"/>
      <c r="P66" s="30"/>
      <c r="Q66" s="30"/>
      <c r="R66" s="27"/>
    </row>
    <row r="67" spans="1:18" ht="43.5" customHeight="1">
      <c r="A67" s="78" t="s">
        <v>49</v>
      </c>
      <c r="B67" s="79"/>
      <c r="C67" s="29"/>
      <c r="D67" s="46"/>
      <c r="E67" s="46"/>
      <c r="F67" s="29"/>
      <c r="G67" s="29"/>
      <c r="H67" s="29"/>
      <c r="I67" s="29"/>
      <c r="J67" s="29"/>
      <c r="K67" s="30"/>
      <c r="L67" s="30"/>
      <c r="M67" s="30"/>
      <c r="N67" s="30"/>
      <c r="O67" s="29"/>
      <c r="P67" s="30"/>
      <c r="Q67" s="30"/>
      <c r="R67" s="27"/>
    </row>
    <row r="68" spans="1:18" ht="116.25" customHeight="1">
      <c r="A68" s="31">
        <v>14</v>
      </c>
      <c r="B68" s="41" t="s">
        <v>103</v>
      </c>
      <c r="C68" s="29">
        <f t="shared" si="7"/>
        <v>1.4</v>
      </c>
      <c r="D68" s="29"/>
      <c r="E68" s="30">
        <f t="shared" si="8"/>
        <v>6837.5034699999997</v>
      </c>
      <c r="F68" s="29">
        <v>1.4</v>
      </c>
      <c r="G68" s="30">
        <v>6837.5034699999997</v>
      </c>
      <c r="H68" s="30">
        <v>6837.5034699999997</v>
      </c>
      <c r="I68" s="29"/>
      <c r="J68" s="29"/>
      <c r="K68" s="30"/>
      <c r="L68" s="30"/>
      <c r="M68" s="30"/>
      <c r="N68" s="30"/>
      <c r="O68" s="29"/>
      <c r="P68" s="30"/>
      <c r="Q68" s="30"/>
      <c r="R68" s="27"/>
    </row>
    <row r="69" spans="1:18" ht="98.25" customHeight="1">
      <c r="A69" s="31">
        <v>15</v>
      </c>
      <c r="B69" s="32" t="s">
        <v>76</v>
      </c>
      <c r="C69" s="29">
        <f t="shared" si="7"/>
        <v>1.7</v>
      </c>
      <c r="D69" s="29"/>
      <c r="E69" s="30">
        <f t="shared" si="8"/>
        <v>8049.1</v>
      </c>
      <c r="F69" s="29">
        <v>1.7</v>
      </c>
      <c r="G69" s="30">
        <f>H69</f>
        <v>8049.1</v>
      </c>
      <c r="H69" s="30">
        <v>8049.1</v>
      </c>
      <c r="I69" s="29"/>
      <c r="J69" s="29"/>
      <c r="K69" s="30"/>
      <c r="L69" s="30"/>
      <c r="M69" s="30"/>
      <c r="N69" s="30"/>
      <c r="O69" s="29"/>
      <c r="P69" s="30"/>
      <c r="Q69" s="30"/>
      <c r="R69" s="27"/>
    </row>
    <row r="70" spans="1:18" ht="47.25" customHeight="1">
      <c r="A70" s="78" t="s">
        <v>52</v>
      </c>
      <c r="B70" s="79"/>
      <c r="C70" s="29"/>
      <c r="D70" s="29"/>
      <c r="E70" s="29"/>
      <c r="F70" s="29"/>
      <c r="G70" s="29"/>
      <c r="H70" s="29"/>
      <c r="I70" s="29"/>
      <c r="J70" s="29"/>
      <c r="K70" s="30"/>
      <c r="L70" s="30"/>
      <c r="M70" s="30"/>
      <c r="N70" s="30"/>
      <c r="O70" s="29"/>
      <c r="P70" s="30"/>
      <c r="Q70" s="30"/>
      <c r="R70" s="27"/>
    </row>
    <row r="71" spans="1:18" ht="93" customHeight="1">
      <c r="A71" s="49">
        <v>16</v>
      </c>
      <c r="B71" s="50" t="s">
        <v>104</v>
      </c>
      <c r="C71" s="51">
        <f t="shared" si="7"/>
        <v>1.8</v>
      </c>
      <c r="D71" s="51"/>
      <c r="E71" s="52">
        <f t="shared" si="8"/>
        <v>7441.2</v>
      </c>
      <c r="F71" s="51">
        <v>1.8</v>
      </c>
      <c r="G71" s="52">
        <f>H71</f>
        <v>7441.2</v>
      </c>
      <c r="H71" s="52">
        <v>7441.2</v>
      </c>
      <c r="I71" s="51"/>
      <c r="J71" s="51"/>
      <c r="K71" s="52"/>
      <c r="L71" s="52"/>
      <c r="M71" s="52"/>
      <c r="N71" s="52"/>
      <c r="O71" s="51"/>
      <c r="P71" s="52"/>
      <c r="Q71" s="52"/>
      <c r="R71" s="53"/>
    </row>
    <row r="72" spans="1:18" ht="52.5" customHeight="1">
      <c r="A72" s="54"/>
      <c r="B72" s="55"/>
      <c r="C72" s="56"/>
      <c r="D72" s="56"/>
      <c r="E72" s="57"/>
      <c r="F72" s="56"/>
      <c r="G72" s="57"/>
      <c r="H72" s="57"/>
      <c r="I72" s="56"/>
      <c r="J72" s="56"/>
      <c r="K72" s="57"/>
      <c r="L72" s="57"/>
      <c r="M72" s="57"/>
      <c r="N72" s="57"/>
      <c r="O72" s="56"/>
      <c r="P72" s="57"/>
      <c r="Q72" s="57"/>
      <c r="R72" s="56"/>
    </row>
    <row r="73" spans="1:18" ht="33.75" customHeight="1">
      <c r="A73" s="54"/>
      <c r="B73" s="55"/>
      <c r="C73" s="56"/>
      <c r="D73" s="56"/>
      <c r="E73" s="57"/>
      <c r="F73" s="56"/>
      <c r="G73" s="57"/>
      <c r="H73" s="57"/>
      <c r="I73" s="56"/>
      <c r="J73" s="56"/>
      <c r="K73" s="57"/>
      <c r="L73" s="57"/>
      <c r="M73" s="57"/>
      <c r="N73" s="57"/>
      <c r="O73" s="56"/>
      <c r="P73" s="57"/>
      <c r="Q73" s="57"/>
      <c r="R73" s="56"/>
    </row>
    <row r="74" spans="1:18" ht="122.25" customHeight="1">
      <c r="A74" s="2" t="s">
        <v>78</v>
      </c>
      <c r="B74" s="80" t="s">
        <v>79</v>
      </c>
      <c r="C74" s="80"/>
      <c r="D74" s="80"/>
      <c r="E74" s="80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74" t="s">
        <v>80</v>
      </c>
      <c r="Q74" s="74"/>
      <c r="R74" s="58"/>
    </row>
    <row r="75" spans="1:18" s="59" customFormat="1" ht="45" hidden="1" customHeight="1">
      <c r="A75" s="75" t="s">
        <v>81</v>
      </c>
      <c r="B75" s="75"/>
      <c r="C75" s="75"/>
      <c r="D75" s="60"/>
      <c r="E75" s="60"/>
      <c r="F75" s="60"/>
      <c r="G75" s="60"/>
      <c r="O75" s="76"/>
      <c r="P75" s="76"/>
      <c r="Q75" s="76"/>
    </row>
    <row r="76" spans="1:18" ht="40.5" hidden="1" customHeight="1">
      <c r="A76" s="75" t="s">
        <v>82</v>
      </c>
      <c r="B76" s="75"/>
      <c r="C76" s="75"/>
      <c r="D76" s="60"/>
      <c r="E76" s="60"/>
      <c r="F76" s="60"/>
      <c r="G76" s="60"/>
      <c r="P76" s="77" t="s">
        <v>83</v>
      </c>
      <c r="Q76" s="77"/>
      <c r="R76" s="77"/>
    </row>
    <row r="77" spans="1:18" ht="53.25" hidden="1" customHeight="1"/>
    <row r="78" spans="1:18" ht="53.25" hidden="1" customHeight="1"/>
    <row r="79" spans="1:18" ht="53.25" hidden="1" customHeight="1"/>
  </sheetData>
  <mergeCells count="44">
    <mergeCell ref="F1:M1"/>
    <mergeCell ref="O1:R1"/>
    <mergeCell ref="A3:R3"/>
    <mergeCell ref="A4:R4"/>
    <mergeCell ref="A6:A8"/>
    <mergeCell ref="B6:B8"/>
    <mergeCell ref="C6:E6"/>
    <mergeCell ref="F6:I6"/>
    <mergeCell ref="J6:N6"/>
    <mergeCell ref="O6:R6"/>
    <mergeCell ref="C7:D7"/>
    <mergeCell ref="H7:I7"/>
    <mergeCell ref="L7:N7"/>
    <mergeCell ref="Q7:R7"/>
    <mergeCell ref="B10:R10"/>
    <mergeCell ref="A15:B15"/>
    <mergeCell ref="A17:B17"/>
    <mergeCell ref="A25:B25"/>
    <mergeCell ref="A28:B28"/>
    <mergeCell ref="A30:B30"/>
    <mergeCell ref="A31:B31"/>
    <mergeCell ref="A32:B32"/>
    <mergeCell ref="A33:B33"/>
    <mergeCell ref="A37:B37"/>
    <mergeCell ref="A38:B38"/>
    <mergeCell ref="A40:B40"/>
    <mergeCell ref="B43:R43"/>
    <mergeCell ref="A45:B45"/>
    <mergeCell ref="A47:B47"/>
    <mergeCell ref="A51:B51"/>
    <mergeCell ref="A54:B54"/>
    <mergeCell ref="A56:B56"/>
    <mergeCell ref="A58:B58"/>
    <mergeCell ref="A61:B61"/>
    <mergeCell ref="A63:B63"/>
    <mergeCell ref="A65:B65"/>
    <mergeCell ref="A67:B67"/>
    <mergeCell ref="A70:B70"/>
    <mergeCell ref="B74:E74"/>
    <mergeCell ref="P74:Q74"/>
    <mergeCell ref="A75:C75"/>
    <mergeCell ref="O75:Q75"/>
    <mergeCell ref="A76:C76"/>
    <mergeCell ref="P76:R76"/>
  </mergeCells>
  <pageMargins left="0.51181102362204722" right="0.39370078740157477" top="1.181102362204725" bottom="0.39370078740157477" header="0.31496062992125984" footer="0"/>
  <pageSetup paperSize="9" scale="26" firstPageNumber="121" fitToHeight="4" orientation="landscape" useFirstPageNumber="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5"/>
  </sheetPr>
  <dimension ref="A1:W79"/>
  <sheetViews>
    <sheetView topLeftCell="A7" zoomScale="60" workbookViewId="0">
      <selection activeCell="J19" sqref="J19"/>
    </sheetView>
  </sheetViews>
  <sheetFormatPr defaultRowHeight="12.75"/>
  <cols>
    <col min="1" max="1" width="10" style="2" customWidth="1"/>
    <col min="2" max="2" width="88.28515625" style="3" customWidth="1"/>
    <col min="3" max="3" width="17.5703125" style="1" customWidth="1"/>
    <col min="4" max="4" width="15.42578125" style="1" customWidth="1"/>
    <col min="5" max="5" width="27.5703125" style="1" customWidth="1"/>
    <col min="6" max="6" width="26.140625" style="1" customWidth="1"/>
    <col min="7" max="7" width="39.28515625" style="1" customWidth="1"/>
    <col min="8" max="8" width="24.85546875" style="1" customWidth="1"/>
    <col min="9" max="9" width="32.140625" style="1" customWidth="1"/>
    <col min="10" max="10" width="29.28515625" style="1" customWidth="1"/>
    <col min="11" max="11" width="39.7109375" style="1" customWidth="1"/>
    <col min="12" max="12" width="27.5703125" style="1" customWidth="1"/>
    <col min="13" max="13" width="23" style="1" hidden="1" customWidth="1"/>
    <col min="14" max="14" width="32.140625" style="1" customWidth="1"/>
    <col min="15" max="15" width="27.140625" style="1" customWidth="1"/>
    <col min="16" max="16" width="41.140625" style="1" customWidth="1"/>
    <col min="17" max="17" width="28" style="1" customWidth="1"/>
    <col min="18" max="18" width="32.28515625" style="1" customWidth="1"/>
    <col min="19" max="19" width="9.140625" style="1"/>
    <col min="20" max="20" width="21.7109375" style="1" bestFit="1" customWidth="1"/>
    <col min="21" max="22" width="9.140625" style="1"/>
    <col min="23" max="23" width="45.42578125" style="1" customWidth="1"/>
    <col min="24" max="16384" width="9.140625" style="1"/>
  </cols>
  <sheetData>
    <row r="1" spans="1:23" s="4" customFormat="1" ht="232.5" customHeight="1">
      <c r="A1" s="2"/>
      <c r="B1" s="3"/>
      <c r="C1" s="1"/>
      <c r="D1" s="1"/>
      <c r="E1" s="1"/>
      <c r="F1" s="88"/>
      <c r="G1" s="88"/>
      <c r="H1" s="88"/>
      <c r="I1" s="88"/>
      <c r="J1" s="88"/>
      <c r="K1" s="88"/>
      <c r="L1" s="88"/>
      <c r="M1" s="88"/>
      <c r="N1" s="5"/>
      <c r="O1" s="89" t="s">
        <v>0</v>
      </c>
      <c r="P1" s="89"/>
      <c r="Q1" s="89"/>
      <c r="R1" s="89"/>
    </row>
    <row r="2" spans="1:23" s="4" customFormat="1" ht="76.5" customHeight="1">
      <c r="A2" s="2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"/>
      <c r="Q2" s="6"/>
      <c r="R2" s="6"/>
    </row>
    <row r="3" spans="1:23" s="4" customFormat="1" ht="37.5" customHeight="1">
      <c r="A3" s="90" t="s">
        <v>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23" s="4" customFormat="1" ht="76.5" customHeight="1">
      <c r="A4" s="90" t="s">
        <v>2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23" s="4" customFormat="1" ht="27.75" customHeight="1">
      <c r="A5" s="7"/>
      <c r="B5" s="7"/>
      <c r="C5" s="7"/>
      <c r="D5" s="7"/>
      <c r="E5" s="7"/>
    </row>
    <row r="6" spans="1:23" ht="71.25" customHeight="1">
      <c r="A6" s="91" t="s">
        <v>3</v>
      </c>
      <c r="B6" s="94" t="s">
        <v>4</v>
      </c>
      <c r="C6" s="94" t="s">
        <v>5</v>
      </c>
      <c r="D6" s="97"/>
      <c r="E6" s="97"/>
      <c r="F6" s="97" t="s">
        <v>6</v>
      </c>
      <c r="G6" s="98"/>
      <c r="H6" s="98"/>
      <c r="I6" s="99"/>
      <c r="J6" s="97" t="s">
        <v>7</v>
      </c>
      <c r="K6" s="98"/>
      <c r="L6" s="98"/>
      <c r="M6" s="98"/>
      <c r="N6" s="99"/>
      <c r="O6" s="97" t="s">
        <v>8</v>
      </c>
      <c r="P6" s="98"/>
      <c r="Q6" s="98"/>
      <c r="R6" s="100"/>
    </row>
    <row r="7" spans="1:23" ht="94.5" customHeight="1">
      <c r="A7" s="92"/>
      <c r="B7" s="95"/>
      <c r="C7" s="101" t="s">
        <v>9</v>
      </c>
      <c r="D7" s="102"/>
      <c r="E7" s="9" t="s">
        <v>10</v>
      </c>
      <c r="F7" s="8" t="s">
        <v>9</v>
      </c>
      <c r="G7" s="8" t="s">
        <v>11</v>
      </c>
      <c r="H7" s="101" t="s">
        <v>12</v>
      </c>
      <c r="I7" s="102"/>
      <c r="J7" s="10" t="s">
        <v>9</v>
      </c>
      <c r="K7" s="8" t="s">
        <v>11</v>
      </c>
      <c r="L7" s="101" t="s">
        <v>13</v>
      </c>
      <c r="M7" s="103"/>
      <c r="N7" s="102"/>
      <c r="O7" s="8" t="s">
        <v>9</v>
      </c>
      <c r="P7" s="8" t="s">
        <v>11</v>
      </c>
      <c r="Q7" s="101" t="s">
        <v>13</v>
      </c>
      <c r="R7" s="104"/>
    </row>
    <row r="8" spans="1:23" ht="63" customHeight="1">
      <c r="A8" s="93"/>
      <c r="B8" s="96"/>
      <c r="C8" s="11" t="s">
        <v>14</v>
      </c>
      <c r="D8" s="12" t="s">
        <v>15</v>
      </c>
      <c r="E8" s="12" t="s">
        <v>16</v>
      </c>
      <c r="F8" s="11" t="s">
        <v>17</v>
      </c>
      <c r="G8" s="11" t="s">
        <v>16</v>
      </c>
      <c r="H8" s="11" t="s">
        <v>18</v>
      </c>
      <c r="I8" s="13" t="s">
        <v>19</v>
      </c>
      <c r="J8" s="13" t="s">
        <v>17</v>
      </c>
      <c r="K8" s="11" t="s">
        <v>16</v>
      </c>
      <c r="L8" s="11" t="s">
        <v>18</v>
      </c>
      <c r="M8" s="11" t="s">
        <v>20</v>
      </c>
      <c r="N8" s="13" t="s">
        <v>19</v>
      </c>
      <c r="O8" s="11" t="s">
        <v>17</v>
      </c>
      <c r="P8" s="11" t="s">
        <v>16</v>
      </c>
      <c r="Q8" s="11" t="s">
        <v>18</v>
      </c>
      <c r="R8" s="14" t="s">
        <v>19</v>
      </c>
    </row>
    <row r="9" spans="1:23" s="62" customFormat="1" ht="24" customHeight="1">
      <c r="A9" s="63">
        <v>1</v>
      </c>
      <c r="B9" s="64">
        <v>2</v>
      </c>
      <c r="C9" s="64">
        <v>3</v>
      </c>
      <c r="D9" s="64">
        <v>4</v>
      </c>
      <c r="E9" s="64">
        <v>5</v>
      </c>
      <c r="F9" s="64">
        <v>6</v>
      </c>
      <c r="G9" s="64">
        <v>7</v>
      </c>
      <c r="H9" s="64">
        <v>8</v>
      </c>
      <c r="I9" s="64">
        <v>9</v>
      </c>
      <c r="J9" s="64">
        <v>10</v>
      </c>
      <c r="K9" s="64">
        <v>11</v>
      </c>
      <c r="L9" s="64">
        <v>12</v>
      </c>
      <c r="M9" s="64">
        <v>13</v>
      </c>
      <c r="N9" s="64">
        <v>13</v>
      </c>
      <c r="O9" s="64">
        <v>14</v>
      </c>
      <c r="P9" s="64">
        <v>15</v>
      </c>
      <c r="Q9" s="64">
        <v>16</v>
      </c>
      <c r="R9" s="65">
        <v>17</v>
      </c>
    </row>
    <row r="10" spans="1:23" ht="52.5" customHeight="1">
      <c r="A10" s="18" t="s">
        <v>21</v>
      </c>
      <c r="B10" s="85" t="s">
        <v>22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7"/>
    </row>
    <row r="11" spans="1:23" ht="87" hidden="1" customHeight="1">
      <c r="A11" s="19" t="s">
        <v>21</v>
      </c>
      <c r="B11" s="20" t="s">
        <v>23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1"/>
    </row>
    <row r="12" spans="1:23" ht="66" customHeight="1">
      <c r="A12" s="19"/>
      <c r="B12" s="22" t="s">
        <v>24</v>
      </c>
      <c r="C12" s="8">
        <f>SUM(C16:C41)</f>
        <v>40.721999999999994</v>
      </c>
      <c r="D12" s="8">
        <f>SUM(D16:D41)</f>
        <v>88.72999999999999</v>
      </c>
      <c r="E12" s="23">
        <f>SUM(E16:E41)</f>
        <v>2869803.32</v>
      </c>
      <c r="F12" s="23" t="s">
        <v>25</v>
      </c>
      <c r="G12" s="23">
        <f>G16+G24+G26+G29+G36+G39+G41+G27+G18</f>
        <v>428637.5</v>
      </c>
      <c r="H12" s="23">
        <f>H16+H24+H26+H29+H36+H39+H41+H27+H18</f>
        <v>419009.69999999995</v>
      </c>
      <c r="I12" s="23">
        <f>I16+I24+I26+I29+I36+I39+I41+I27+I34</f>
        <v>9627.7999999999993</v>
      </c>
      <c r="J12" s="23" t="s">
        <v>84</v>
      </c>
      <c r="K12" s="23">
        <f>K16+K18+K19+K20+K21+K22+K23+K24+K26+K27+K29+K34+K35+K36+K39+K41</f>
        <v>1066078.8199999998</v>
      </c>
      <c r="L12" s="23">
        <f>L18+L24+L26+L27+L29+L34+L35+L36+L39+L41+L19+L20+L21+L22+L23</f>
        <v>1029990.2999999999</v>
      </c>
      <c r="M12" s="23">
        <f t="shared" ref="M12:N12" si="0">M18+M24+M26+M27+M29+M34+M35+M36+M39+M41+M19+M20+M21+M22+M23</f>
        <v>0</v>
      </c>
      <c r="N12" s="23">
        <f t="shared" si="0"/>
        <v>36088.520000000004</v>
      </c>
      <c r="O12" s="23" t="s">
        <v>27</v>
      </c>
      <c r="P12" s="23">
        <f>P16+P24+P26+P29+P36+P39+P41+P27</f>
        <v>1375087</v>
      </c>
      <c r="Q12" s="23">
        <f>Q16+Q24+Q26+Q29+Q36+Q39+Q41+Q27</f>
        <v>1375087</v>
      </c>
      <c r="R12" s="24">
        <f>R16+R24+R26+R29+R36+R39+R41+R27</f>
        <v>0</v>
      </c>
      <c r="W12" s="25"/>
    </row>
    <row r="13" spans="1:23" ht="45" customHeight="1">
      <c r="A13" s="19"/>
      <c r="B13" s="22" t="s">
        <v>28</v>
      </c>
      <c r="C13" s="26"/>
      <c r="D13" s="26"/>
      <c r="E13" s="23">
        <f>H12+L12+Q12</f>
        <v>2824087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pans="1:23" ht="45" customHeight="1">
      <c r="A14" s="19"/>
      <c r="B14" s="22" t="s">
        <v>29</v>
      </c>
      <c r="C14" s="26"/>
      <c r="D14" s="26"/>
      <c r="E14" s="23">
        <f>I12+N12+R12</f>
        <v>45716.320000000007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/>
    </row>
    <row r="15" spans="1:23" s="28" customFormat="1" ht="51" customHeight="1">
      <c r="A15" s="78" t="s">
        <v>30</v>
      </c>
      <c r="B15" s="79"/>
      <c r="C15" s="29"/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7"/>
    </row>
    <row r="16" spans="1:23" s="5" customFormat="1" ht="141.75" customHeight="1">
      <c r="A16" s="31">
        <v>1</v>
      </c>
      <c r="B16" s="32" t="s">
        <v>31</v>
      </c>
      <c r="C16" s="29"/>
      <c r="D16" s="33">
        <v>13.75</v>
      </c>
      <c r="E16" s="30">
        <f>G16+K16+P16</f>
        <v>88247.8</v>
      </c>
      <c r="F16" s="29" t="s">
        <v>32</v>
      </c>
      <c r="G16" s="30">
        <f>H16</f>
        <v>88247.8</v>
      </c>
      <c r="H16" s="30">
        <v>88247.8</v>
      </c>
      <c r="I16" s="29"/>
      <c r="J16" s="29"/>
      <c r="K16" s="29"/>
      <c r="L16" s="29"/>
      <c r="M16" s="29"/>
      <c r="N16" s="29"/>
      <c r="O16" s="29"/>
      <c r="P16" s="29"/>
      <c r="Q16" s="29"/>
      <c r="R16" s="27"/>
    </row>
    <row r="17" spans="1:18" s="5" customFormat="1" ht="47.25" customHeight="1">
      <c r="A17" s="78" t="s">
        <v>33</v>
      </c>
      <c r="B17" s="79"/>
      <c r="C17" s="29"/>
      <c r="D17" s="29"/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7"/>
    </row>
    <row r="18" spans="1:18" s="5" customFormat="1" ht="174" customHeight="1">
      <c r="A18" s="31">
        <v>2</v>
      </c>
      <c r="B18" s="32" t="s">
        <v>105</v>
      </c>
      <c r="C18" s="34">
        <f>F18+J18+O18</f>
        <v>0.61299999999999999</v>
      </c>
      <c r="D18" s="29"/>
      <c r="E18" s="30">
        <f>G18+K18+P18</f>
        <v>488557.9</v>
      </c>
      <c r="F18" s="29"/>
      <c r="G18" s="30">
        <f>H18</f>
        <v>202849.9</v>
      </c>
      <c r="H18" s="30">
        <v>202849.9</v>
      </c>
      <c r="I18" s="30"/>
      <c r="J18" s="34">
        <v>0.61299999999999999</v>
      </c>
      <c r="K18" s="30">
        <f>L18</f>
        <v>285708</v>
      </c>
      <c r="L18" s="30">
        <v>285708</v>
      </c>
      <c r="M18" s="29"/>
      <c r="N18" s="29"/>
      <c r="O18" s="29"/>
      <c r="P18" s="29"/>
      <c r="Q18" s="29"/>
      <c r="R18" s="27"/>
    </row>
    <row r="19" spans="1:18" s="5" customFormat="1" ht="83.25" customHeight="1">
      <c r="A19" s="31">
        <v>3</v>
      </c>
      <c r="B19" s="32" t="s">
        <v>106</v>
      </c>
      <c r="C19" s="34">
        <f t="shared" ref="C19:C24" si="1">J19</f>
        <v>12.16</v>
      </c>
      <c r="D19" s="29"/>
      <c r="E19" s="30">
        <f t="shared" ref="E19:E24" si="2">K19</f>
        <v>136802.5</v>
      </c>
      <c r="F19" s="29"/>
      <c r="G19" s="30"/>
      <c r="H19" s="30"/>
      <c r="I19" s="30"/>
      <c r="J19" s="34">
        <v>12.16</v>
      </c>
      <c r="K19" s="30">
        <f t="shared" ref="K19:K24" si="3">L19+N19</f>
        <v>136802.5</v>
      </c>
      <c r="L19" s="30">
        <v>128594.3</v>
      </c>
      <c r="M19" s="29"/>
      <c r="N19" s="29">
        <v>8208.2000000000007</v>
      </c>
      <c r="O19" s="29"/>
      <c r="P19" s="29"/>
      <c r="Q19" s="29"/>
      <c r="R19" s="27"/>
    </row>
    <row r="20" spans="1:18" s="5" customFormat="1" ht="136.5" customHeight="1">
      <c r="A20" s="31">
        <v>4</v>
      </c>
      <c r="B20" s="32" t="s">
        <v>107</v>
      </c>
      <c r="C20" s="34">
        <f t="shared" si="1"/>
        <v>10.137</v>
      </c>
      <c r="D20" s="29"/>
      <c r="E20" s="30">
        <f t="shared" si="2"/>
        <v>160212.30000000002</v>
      </c>
      <c r="F20" s="29"/>
      <c r="G20" s="30"/>
      <c r="H20" s="30"/>
      <c r="I20" s="30"/>
      <c r="J20" s="34">
        <v>10.137</v>
      </c>
      <c r="K20" s="30">
        <f t="shared" si="3"/>
        <v>160212.30000000002</v>
      </c>
      <c r="L20" s="30">
        <v>150599.6</v>
      </c>
      <c r="M20" s="29"/>
      <c r="N20" s="29">
        <v>9612.7000000000007</v>
      </c>
      <c r="O20" s="29"/>
      <c r="P20" s="29"/>
      <c r="Q20" s="29"/>
      <c r="R20" s="27"/>
    </row>
    <row r="21" spans="1:18" s="5" customFormat="1" ht="116.25" customHeight="1">
      <c r="A21" s="31">
        <v>5</v>
      </c>
      <c r="B21" s="32" t="s">
        <v>108</v>
      </c>
      <c r="C21" s="34">
        <f t="shared" si="1"/>
        <v>0.4</v>
      </c>
      <c r="D21" s="29"/>
      <c r="E21" s="30">
        <f t="shared" si="2"/>
        <v>70000</v>
      </c>
      <c r="F21" s="29"/>
      <c r="G21" s="30"/>
      <c r="H21" s="30"/>
      <c r="I21" s="30"/>
      <c r="J21" s="34">
        <v>0.4</v>
      </c>
      <c r="K21" s="30">
        <f t="shared" si="3"/>
        <v>70000</v>
      </c>
      <c r="L21" s="30">
        <v>65800</v>
      </c>
      <c r="M21" s="29"/>
      <c r="N21" s="29">
        <v>4200</v>
      </c>
      <c r="O21" s="29"/>
      <c r="P21" s="29"/>
      <c r="Q21" s="29"/>
      <c r="R21" s="27"/>
    </row>
    <row r="22" spans="1:18" s="5" customFormat="1" ht="80.25" customHeight="1">
      <c r="A22" s="31">
        <v>6</v>
      </c>
      <c r="B22" s="32" t="s">
        <v>109</v>
      </c>
      <c r="C22" s="34">
        <f t="shared" si="1"/>
        <v>2.4900000000000002</v>
      </c>
      <c r="D22" s="29"/>
      <c r="E22" s="30">
        <f t="shared" si="2"/>
        <v>42330</v>
      </c>
      <c r="F22" s="29"/>
      <c r="G22" s="30"/>
      <c r="H22" s="30"/>
      <c r="I22" s="30"/>
      <c r="J22" s="34">
        <v>2.4900000000000002</v>
      </c>
      <c r="K22" s="30">
        <f t="shared" si="3"/>
        <v>42330</v>
      </c>
      <c r="L22" s="30">
        <v>39790.199999999997</v>
      </c>
      <c r="M22" s="29"/>
      <c r="N22" s="29">
        <v>2539.8000000000002</v>
      </c>
      <c r="O22" s="29"/>
      <c r="P22" s="29"/>
      <c r="Q22" s="29"/>
      <c r="R22" s="27"/>
    </row>
    <row r="23" spans="1:18" s="5" customFormat="1" ht="102.75" customHeight="1">
      <c r="A23" s="31">
        <v>7</v>
      </c>
      <c r="B23" s="32" t="s">
        <v>110</v>
      </c>
      <c r="C23" s="34">
        <f t="shared" si="1"/>
        <v>5.67</v>
      </c>
      <c r="D23" s="29"/>
      <c r="E23" s="30">
        <f t="shared" si="2"/>
        <v>118825.42</v>
      </c>
      <c r="F23" s="29"/>
      <c r="G23" s="30"/>
      <c r="H23" s="30"/>
      <c r="I23" s="30"/>
      <c r="J23" s="34">
        <v>5.67</v>
      </c>
      <c r="K23" s="30">
        <f t="shared" si="3"/>
        <v>118825.42</v>
      </c>
      <c r="L23" s="30">
        <v>111695.9</v>
      </c>
      <c r="M23" s="29"/>
      <c r="N23" s="29">
        <v>7129.52</v>
      </c>
      <c r="O23" s="29"/>
      <c r="P23" s="29"/>
      <c r="Q23" s="29"/>
      <c r="R23" s="27"/>
    </row>
    <row r="24" spans="1:18" s="5" customFormat="1" ht="73.5" customHeight="1">
      <c r="A24" s="31">
        <v>8</v>
      </c>
      <c r="B24" s="32" t="s">
        <v>90</v>
      </c>
      <c r="C24" s="34">
        <f t="shared" si="1"/>
        <v>0.4</v>
      </c>
      <c r="D24" s="29"/>
      <c r="E24" s="30">
        <f t="shared" si="2"/>
        <v>6800</v>
      </c>
      <c r="F24" s="29"/>
      <c r="G24" s="30"/>
      <c r="H24" s="30"/>
      <c r="I24" s="30"/>
      <c r="J24" s="34">
        <v>0.4</v>
      </c>
      <c r="K24" s="30">
        <f t="shared" si="3"/>
        <v>6800</v>
      </c>
      <c r="L24" s="30">
        <v>6392</v>
      </c>
      <c r="M24" s="30"/>
      <c r="N24" s="30">
        <v>408</v>
      </c>
      <c r="O24" s="29"/>
      <c r="P24" s="29"/>
      <c r="Q24" s="29"/>
      <c r="R24" s="27"/>
    </row>
    <row r="25" spans="1:18" s="5" customFormat="1" ht="52.5" customHeight="1">
      <c r="A25" s="78" t="s">
        <v>35</v>
      </c>
      <c r="B25" s="79" t="s">
        <v>36</v>
      </c>
      <c r="C25" s="34"/>
      <c r="D25" s="29"/>
      <c r="E25" s="30"/>
      <c r="F25" s="29"/>
      <c r="G25" s="29"/>
      <c r="H25" s="29"/>
      <c r="I25" s="29"/>
      <c r="J25" s="34"/>
      <c r="K25" s="29"/>
      <c r="L25" s="29"/>
      <c r="M25" s="29"/>
      <c r="N25" s="29"/>
      <c r="O25" s="29"/>
      <c r="P25" s="29"/>
      <c r="Q25" s="29"/>
      <c r="R25" s="27"/>
    </row>
    <row r="26" spans="1:18" s="5" customFormat="1" ht="137.25" customHeight="1">
      <c r="A26" s="31">
        <v>9</v>
      </c>
      <c r="B26" s="32" t="s">
        <v>111</v>
      </c>
      <c r="C26" s="34">
        <v>0.33900000000000002</v>
      </c>
      <c r="D26" s="29"/>
      <c r="E26" s="30">
        <f t="shared" ref="E26:E41" si="4">G26+K26+P26</f>
        <v>664030</v>
      </c>
      <c r="F26" s="29"/>
      <c r="G26" s="29"/>
      <c r="H26" s="29"/>
      <c r="I26" s="29"/>
      <c r="J26" s="34"/>
      <c r="K26" s="30"/>
      <c r="L26" s="30"/>
      <c r="M26" s="30"/>
      <c r="N26" s="30"/>
      <c r="O26" s="34">
        <v>0.33900000000000002</v>
      </c>
      <c r="P26" s="30">
        <v>664030</v>
      </c>
      <c r="Q26" s="30">
        <v>664030</v>
      </c>
      <c r="R26" s="27"/>
    </row>
    <row r="27" spans="1:18" s="5" customFormat="1" ht="117.75" customHeight="1">
      <c r="A27" s="31">
        <v>10</v>
      </c>
      <c r="B27" s="32" t="s">
        <v>112</v>
      </c>
      <c r="C27" s="34">
        <v>0.4</v>
      </c>
      <c r="D27" s="29"/>
      <c r="E27" s="30">
        <f t="shared" si="4"/>
        <v>137539.79999999999</v>
      </c>
      <c r="F27" s="29">
        <v>0.4</v>
      </c>
      <c r="G27" s="30">
        <f>H27+I27</f>
        <v>137539.79999999999</v>
      </c>
      <c r="H27" s="30">
        <v>127912</v>
      </c>
      <c r="I27" s="30">
        <v>9627.7999999999993</v>
      </c>
      <c r="J27" s="34"/>
      <c r="K27" s="30"/>
      <c r="L27" s="30"/>
      <c r="M27" s="35"/>
      <c r="N27" s="30"/>
      <c r="O27" s="29"/>
      <c r="P27" s="30"/>
      <c r="Q27" s="30"/>
      <c r="R27" s="27"/>
    </row>
    <row r="28" spans="1:18" s="28" customFormat="1" ht="43.5" customHeight="1">
      <c r="A28" s="78" t="s">
        <v>39</v>
      </c>
      <c r="B28" s="79"/>
      <c r="C28" s="34"/>
      <c r="D28" s="29"/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36"/>
      <c r="P28" s="29"/>
      <c r="Q28" s="29"/>
      <c r="R28" s="27"/>
    </row>
    <row r="29" spans="1:18" s="28" customFormat="1" ht="114.75" customHeight="1">
      <c r="A29" s="31">
        <v>11</v>
      </c>
      <c r="B29" s="32" t="s">
        <v>40</v>
      </c>
      <c r="C29" s="37"/>
      <c r="D29" s="38">
        <v>50.26</v>
      </c>
      <c r="E29" s="30">
        <f t="shared" si="4"/>
        <v>85000</v>
      </c>
      <c r="F29" s="29"/>
      <c r="G29" s="29"/>
      <c r="H29" s="29"/>
      <c r="I29" s="29"/>
      <c r="J29" s="29"/>
      <c r="K29" s="29"/>
      <c r="L29" s="29"/>
      <c r="M29" s="29"/>
      <c r="N29" s="29"/>
      <c r="O29" s="36" t="s">
        <v>41</v>
      </c>
      <c r="P29" s="30">
        <v>85000</v>
      </c>
      <c r="Q29" s="30">
        <v>85000</v>
      </c>
      <c r="R29" s="27"/>
    </row>
    <row r="30" spans="1:18" s="28" customFormat="1" ht="33" hidden="1">
      <c r="A30" s="78" t="s">
        <v>42</v>
      </c>
      <c r="B30" s="79"/>
      <c r="C30" s="29"/>
      <c r="D30" s="29"/>
      <c r="E30" s="30"/>
      <c r="F30" s="36"/>
      <c r="G30" s="36"/>
      <c r="H30" s="36"/>
      <c r="I30" s="36"/>
      <c r="J30" s="36"/>
      <c r="K30" s="36"/>
      <c r="L30" s="36"/>
      <c r="M30" s="36"/>
      <c r="N30" s="29"/>
      <c r="O30" s="36"/>
      <c r="P30" s="29"/>
      <c r="Q30" s="29"/>
      <c r="R30" s="27"/>
    </row>
    <row r="31" spans="1:18" s="28" customFormat="1" ht="33" hidden="1">
      <c r="A31" s="78" t="s">
        <v>43</v>
      </c>
      <c r="B31" s="79"/>
      <c r="C31" s="29"/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36"/>
      <c r="P31" s="29"/>
      <c r="Q31" s="29"/>
      <c r="R31" s="27"/>
    </row>
    <row r="32" spans="1:18" s="28" customFormat="1" ht="33" hidden="1">
      <c r="A32" s="78" t="s">
        <v>44</v>
      </c>
      <c r="B32" s="79"/>
      <c r="C32" s="29"/>
      <c r="D32" s="29"/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7"/>
    </row>
    <row r="33" spans="1:18" s="28" customFormat="1" ht="52.5" customHeight="1">
      <c r="A33" s="78" t="s">
        <v>45</v>
      </c>
      <c r="B33" s="79"/>
      <c r="C33" s="29"/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7"/>
    </row>
    <row r="34" spans="1:18" s="28" customFormat="1" ht="139.5" customHeight="1">
      <c r="A34" s="31">
        <v>12</v>
      </c>
      <c r="B34" s="32" t="s">
        <v>113</v>
      </c>
      <c r="C34" s="39"/>
      <c r="D34" s="33">
        <v>24.72</v>
      </c>
      <c r="E34" s="30">
        <f t="shared" si="4"/>
        <v>165593.29999999999</v>
      </c>
      <c r="F34" s="29"/>
      <c r="G34" s="29"/>
      <c r="H34" s="29"/>
      <c r="I34" s="29"/>
      <c r="J34" s="29" t="s">
        <v>47</v>
      </c>
      <c r="K34" s="30">
        <f>L34</f>
        <v>165593.29999999999</v>
      </c>
      <c r="L34" s="40">
        <v>165593.29999999999</v>
      </c>
      <c r="M34" s="29"/>
      <c r="N34" s="29"/>
      <c r="O34" s="29"/>
      <c r="P34" s="29"/>
      <c r="Q34" s="29"/>
      <c r="R34" s="27"/>
    </row>
    <row r="35" spans="1:18" s="28" customFormat="1" ht="62.25" customHeight="1">
      <c r="A35" s="31">
        <v>13</v>
      </c>
      <c r="B35" s="61" t="s">
        <v>114</v>
      </c>
      <c r="C35" s="29">
        <v>1.9</v>
      </c>
      <c r="D35" s="29"/>
      <c r="E35" s="30">
        <f t="shared" si="4"/>
        <v>71762.400000000009</v>
      </c>
      <c r="F35" s="29"/>
      <c r="G35" s="29"/>
      <c r="H35" s="29"/>
      <c r="I35" s="29"/>
      <c r="J35" s="29">
        <v>1.9</v>
      </c>
      <c r="K35" s="30">
        <f t="shared" ref="K35:K36" si="5">L35+N35</f>
        <v>71762.400000000009</v>
      </c>
      <c r="L35" s="40">
        <v>68174.3</v>
      </c>
      <c r="M35" s="40"/>
      <c r="N35" s="40">
        <v>3588.1</v>
      </c>
      <c r="O35" s="29"/>
      <c r="P35" s="29"/>
      <c r="Q35" s="29"/>
      <c r="R35" s="27"/>
    </row>
    <row r="36" spans="1:18" s="28" customFormat="1" ht="52.5" customHeight="1">
      <c r="A36" s="31">
        <v>14</v>
      </c>
      <c r="B36" s="61" t="s">
        <v>115</v>
      </c>
      <c r="C36" s="29">
        <v>0.4</v>
      </c>
      <c r="D36" s="33"/>
      <c r="E36" s="30">
        <f t="shared" si="4"/>
        <v>8044.9</v>
      </c>
      <c r="F36" s="29"/>
      <c r="G36" s="29"/>
      <c r="H36" s="29"/>
      <c r="I36" s="29"/>
      <c r="J36" s="29">
        <v>0.4</v>
      </c>
      <c r="K36" s="30">
        <f t="shared" si="5"/>
        <v>8044.9</v>
      </c>
      <c r="L36" s="40">
        <v>7642.7</v>
      </c>
      <c r="M36" s="40"/>
      <c r="N36" s="40">
        <v>402.2</v>
      </c>
      <c r="O36" s="29"/>
      <c r="P36" s="29"/>
      <c r="Q36" s="29"/>
      <c r="R36" s="27"/>
    </row>
    <row r="37" spans="1:18" s="28" customFormat="1" ht="41.25" hidden="1" customHeight="1">
      <c r="A37" s="78" t="s">
        <v>48</v>
      </c>
      <c r="B37" s="79"/>
      <c r="C37" s="30"/>
      <c r="D37" s="30"/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7"/>
    </row>
    <row r="38" spans="1:18" s="28" customFormat="1" ht="52.5" customHeight="1">
      <c r="A38" s="78" t="s">
        <v>49</v>
      </c>
      <c r="B38" s="79"/>
      <c r="C38" s="29"/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7"/>
    </row>
    <row r="39" spans="1:18" s="28" customFormat="1" ht="111.75" customHeight="1">
      <c r="A39" s="31">
        <v>15</v>
      </c>
      <c r="B39" s="32" t="s">
        <v>94</v>
      </c>
      <c r="C39" s="38">
        <v>2.1</v>
      </c>
      <c r="D39" s="38"/>
      <c r="E39" s="30">
        <f t="shared" si="4"/>
        <v>175620</v>
      </c>
      <c r="F39" s="29"/>
      <c r="G39" s="29"/>
      <c r="H39" s="29"/>
      <c r="I39" s="29"/>
      <c r="J39" s="29"/>
      <c r="K39" s="30"/>
      <c r="L39" s="30"/>
      <c r="M39" s="29"/>
      <c r="N39" s="29"/>
      <c r="O39" s="29">
        <v>2.1</v>
      </c>
      <c r="P39" s="30">
        <f>Q39</f>
        <v>175620</v>
      </c>
      <c r="Q39" s="30">
        <v>175620</v>
      </c>
      <c r="R39" s="27"/>
    </row>
    <row r="40" spans="1:18" s="28" customFormat="1" ht="49.5" customHeight="1">
      <c r="A40" s="78" t="s">
        <v>52</v>
      </c>
      <c r="B40" s="79"/>
      <c r="C40" s="29"/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7"/>
    </row>
    <row r="41" spans="1:18" s="28" customFormat="1" ht="144.75" customHeight="1">
      <c r="A41" s="31">
        <v>16</v>
      </c>
      <c r="B41" s="41" t="s">
        <v>116</v>
      </c>
      <c r="C41" s="29">
        <v>3.7130000000000001</v>
      </c>
      <c r="D41" s="29"/>
      <c r="E41" s="30">
        <f t="shared" si="4"/>
        <v>450437</v>
      </c>
      <c r="F41" s="29"/>
      <c r="G41" s="30"/>
      <c r="H41" s="30"/>
      <c r="I41" s="29"/>
      <c r="J41" s="34"/>
      <c r="K41" s="30"/>
      <c r="L41" s="30"/>
      <c r="M41" s="29"/>
      <c r="N41" s="29"/>
      <c r="O41" s="42">
        <v>3.7130000000000001</v>
      </c>
      <c r="P41" s="30">
        <f>Q41</f>
        <v>450437</v>
      </c>
      <c r="Q41" s="30">
        <v>450437</v>
      </c>
      <c r="R41" s="27"/>
    </row>
    <row r="42" spans="1:18" s="28" customFormat="1" ht="38.25" hidden="1" customHeight="1">
      <c r="A42" s="19"/>
      <c r="B42" s="4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9"/>
      <c r="O42" s="29"/>
      <c r="P42" s="29"/>
      <c r="Q42" s="29"/>
      <c r="R42" s="27"/>
    </row>
    <row r="43" spans="1:18" s="28" customFormat="1" ht="48" customHeight="1">
      <c r="A43" s="19" t="s">
        <v>54</v>
      </c>
      <c r="B43" s="81" t="s">
        <v>55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2"/>
    </row>
    <row r="44" spans="1:18" s="28" customFormat="1" ht="75" customHeight="1">
      <c r="A44" s="19"/>
      <c r="B44" s="22" t="s">
        <v>56</v>
      </c>
      <c r="C44" s="23">
        <f>SUM(C46:C71)</f>
        <v>51.199999999999996</v>
      </c>
      <c r="D44" s="23"/>
      <c r="E44" s="23">
        <f>SUM(E46:E71)</f>
        <v>234236.25456999999</v>
      </c>
      <c r="F44" s="23">
        <f t="shared" ref="F44:R44" si="6">F48+F49+F50+F52+F53+F55+F57+F59+F60+F62+F64+F66+F68+F69+F71+F46</f>
        <v>29.700000000000003</v>
      </c>
      <c r="G44" s="23">
        <f t="shared" si="6"/>
        <v>129136.25456999999</v>
      </c>
      <c r="H44" s="23">
        <f t="shared" si="6"/>
        <v>129136.25456999999</v>
      </c>
      <c r="I44" s="23">
        <f t="shared" si="6"/>
        <v>0</v>
      </c>
      <c r="J44" s="23">
        <f t="shared" si="6"/>
        <v>15.5</v>
      </c>
      <c r="K44" s="23">
        <f t="shared" si="6"/>
        <v>72000</v>
      </c>
      <c r="L44" s="23">
        <f t="shared" si="6"/>
        <v>72000</v>
      </c>
      <c r="M44" s="23">
        <f t="shared" si="6"/>
        <v>0</v>
      </c>
      <c r="N44" s="23">
        <f t="shared" si="6"/>
        <v>0</v>
      </c>
      <c r="O44" s="23">
        <f t="shared" si="6"/>
        <v>6</v>
      </c>
      <c r="P44" s="23">
        <f t="shared" si="6"/>
        <v>33100</v>
      </c>
      <c r="Q44" s="23">
        <f t="shared" si="6"/>
        <v>33100</v>
      </c>
      <c r="R44" s="24">
        <f t="shared" si="6"/>
        <v>0</v>
      </c>
    </row>
    <row r="45" spans="1:18" ht="52.5" customHeight="1">
      <c r="A45" s="83" t="s">
        <v>30</v>
      </c>
      <c r="B45" s="84"/>
      <c r="C45" s="29"/>
      <c r="D45" s="29"/>
      <c r="E45" s="44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30"/>
      <c r="Q45" s="30"/>
      <c r="R45" s="27"/>
    </row>
    <row r="46" spans="1:18" ht="88.5" customHeight="1">
      <c r="A46" s="31">
        <v>1</v>
      </c>
      <c r="B46" s="41" t="s">
        <v>57</v>
      </c>
      <c r="C46" s="29">
        <f>F46+J46+O46</f>
        <v>2.8</v>
      </c>
      <c r="D46" s="23"/>
      <c r="E46" s="30">
        <f>G46+K46+P46</f>
        <v>14000</v>
      </c>
      <c r="F46" s="29"/>
      <c r="G46" s="30"/>
      <c r="H46" s="30"/>
      <c r="I46" s="29"/>
      <c r="J46" s="29"/>
      <c r="K46" s="30"/>
      <c r="L46" s="30"/>
      <c r="M46" s="30"/>
      <c r="N46" s="30"/>
      <c r="O46" s="29">
        <v>2.8</v>
      </c>
      <c r="P46" s="30">
        <v>14000</v>
      </c>
      <c r="Q46" s="30">
        <v>14000</v>
      </c>
      <c r="R46" s="27"/>
    </row>
    <row r="47" spans="1:18" ht="58.5" customHeight="1">
      <c r="A47" s="78" t="s">
        <v>33</v>
      </c>
      <c r="B47" s="79"/>
      <c r="C47" s="29"/>
      <c r="D47" s="29"/>
      <c r="E47" s="44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30"/>
      <c r="Q47" s="30"/>
      <c r="R47" s="27"/>
    </row>
    <row r="48" spans="1:18" ht="119.25" customHeight="1">
      <c r="A48" s="31">
        <v>2</v>
      </c>
      <c r="B48" s="32" t="s">
        <v>58</v>
      </c>
      <c r="C48" s="29">
        <f t="shared" ref="C48:C71" si="7">F48+J48+O48</f>
        <v>2.9</v>
      </c>
      <c r="D48" s="23"/>
      <c r="E48" s="30">
        <f t="shared" ref="E48:E71" si="8">G48+K48+P48</f>
        <v>15726.81983</v>
      </c>
      <c r="F48" s="29">
        <v>2.9</v>
      </c>
      <c r="G48" s="30">
        <v>15726.81983</v>
      </c>
      <c r="H48" s="30">
        <v>15726.81983</v>
      </c>
      <c r="I48" s="29"/>
      <c r="J48" s="29"/>
      <c r="K48" s="30"/>
      <c r="L48" s="30"/>
      <c r="M48" s="30"/>
      <c r="N48" s="30"/>
      <c r="O48" s="29"/>
      <c r="P48" s="30"/>
      <c r="Q48" s="30"/>
      <c r="R48" s="27"/>
    </row>
    <row r="49" spans="1:18" ht="122.25" customHeight="1">
      <c r="A49" s="31">
        <v>3</v>
      </c>
      <c r="B49" s="32" t="s">
        <v>59</v>
      </c>
      <c r="C49" s="29">
        <f t="shared" si="7"/>
        <v>4.4000000000000004</v>
      </c>
      <c r="D49" s="23"/>
      <c r="E49" s="30">
        <f t="shared" si="8"/>
        <v>13167.8</v>
      </c>
      <c r="F49" s="29">
        <v>4.4000000000000004</v>
      </c>
      <c r="G49" s="30">
        <f>H49</f>
        <v>13167.8</v>
      </c>
      <c r="H49" s="30">
        <v>13167.8</v>
      </c>
      <c r="I49" s="29"/>
      <c r="J49" s="29"/>
      <c r="K49" s="30"/>
      <c r="L49" s="30"/>
      <c r="M49" s="30"/>
      <c r="N49" s="30"/>
      <c r="O49" s="29"/>
      <c r="P49" s="30"/>
      <c r="Q49" s="30"/>
      <c r="R49" s="27"/>
    </row>
    <row r="50" spans="1:18" ht="150" customHeight="1">
      <c r="A50" s="31">
        <v>4</v>
      </c>
      <c r="B50" s="32" t="s">
        <v>117</v>
      </c>
      <c r="C50" s="29">
        <f t="shared" si="7"/>
        <v>6.8</v>
      </c>
      <c r="D50" s="23"/>
      <c r="E50" s="30">
        <f t="shared" si="8"/>
        <v>46291.6</v>
      </c>
      <c r="F50" s="29"/>
      <c r="G50" s="30"/>
      <c r="H50" s="30"/>
      <c r="I50" s="29"/>
      <c r="J50" s="29">
        <v>6.8</v>
      </c>
      <c r="K50" s="30">
        <f>L50</f>
        <v>46291.6</v>
      </c>
      <c r="L50" s="30">
        <v>46291.6</v>
      </c>
      <c r="M50" s="30"/>
      <c r="N50" s="30"/>
      <c r="O50" s="29"/>
      <c r="P50" s="30"/>
      <c r="Q50" s="30"/>
      <c r="R50" s="27"/>
    </row>
    <row r="51" spans="1:18" ht="52.5" customHeight="1">
      <c r="A51" s="78" t="s">
        <v>61</v>
      </c>
      <c r="B51" s="79"/>
      <c r="C51" s="29"/>
      <c r="D51" s="45"/>
      <c r="E51" s="46"/>
      <c r="F51" s="29"/>
      <c r="G51" s="29"/>
      <c r="H51" s="29"/>
      <c r="I51" s="29"/>
      <c r="J51" s="29"/>
      <c r="K51" s="30"/>
      <c r="L51" s="30"/>
      <c r="M51" s="30"/>
      <c r="N51" s="30"/>
      <c r="O51" s="29"/>
      <c r="P51" s="30"/>
      <c r="Q51" s="30"/>
      <c r="R51" s="27"/>
    </row>
    <row r="52" spans="1:18" ht="124.5" customHeight="1">
      <c r="A52" s="31">
        <v>5</v>
      </c>
      <c r="B52" s="32" t="s">
        <v>118</v>
      </c>
      <c r="C52" s="29">
        <f t="shared" si="7"/>
        <v>6.3</v>
      </c>
      <c r="D52" s="47"/>
      <c r="E52" s="30">
        <f t="shared" si="8"/>
        <v>30560.9</v>
      </c>
      <c r="F52" s="29">
        <v>6.3</v>
      </c>
      <c r="G52" s="30">
        <f>H52</f>
        <v>30560.9</v>
      </c>
      <c r="H52" s="30">
        <v>30560.9</v>
      </c>
      <c r="I52" s="29"/>
      <c r="J52" s="29"/>
      <c r="K52" s="30"/>
      <c r="L52" s="30"/>
      <c r="M52" s="30"/>
      <c r="N52" s="30"/>
      <c r="O52" s="29"/>
      <c r="P52" s="30"/>
      <c r="Q52" s="30"/>
      <c r="R52" s="27"/>
    </row>
    <row r="53" spans="1:18" ht="137.25" customHeight="1">
      <c r="A53" s="31">
        <v>6</v>
      </c>
      <c r="B53" s="32" t="s">
        <v>119</v>
      </c>
      <c r="C53" s="29">
        <f t="shared" si="7"/>
        <v>3.9</v>
      </c>
      <c r="D53" s="47"/>
      <c r="E53" s="30">
        <f t="shared" si="8"/>
        <v>3708.4</v>
      </c>
      <c r="F53" s="29"/>
      <c r="G53" s="30"/>
      <c r="H53" s="30"/>
      <c r="I53" s="29"/>
      <c r="J53" s="29">
        <v>3.9</v>
      </c>
      <c r="K53" s="30">
        <f>L53</f>
        <v>3708.4</v>
      </c>
      <c r="L53" s="30">
        <v>3708.4</v>
      </c>
      <c r="M53" s="30"/>
      <c r="N53" s="30"/>
      <c r="O53" s="29"/>
      <c r="P53" s="30"/>
      <c r="Q53" s="30"/>
      <c r="R53" s="27"/>
    </row>
    <row r="54" spans="1:18" ht="42" customHeight="1">
      <c r="A54" s="78" t="s">
        <v>64</v>
      </c>
      <c r="B54" s="79"/>
      <c r="C54" s="29"/>
      <c r="D54" s="47"/>
      <c r="E54" s="23"/>
      <c r="F54" s="29"/>
      <c r="G54" s="29"/>
      <c r="H54" s="29"/>
      <c r="I54" s="29"/>
      <c r="J54" s="29"/>
      <c r="K54" s="30" t="s">
        <v>65</v>
      </c>
      <c r="L54" s="30"/>
      <c r="M54" s="30"/>
      <c r="N54" s="30"/>
      <c r="O54" s="29"/>
      <c r="P54" s="30"/>
      <c r="Q54" s="30"/>
      <c r="R54" s="27"/>
    </row>
    <row r="55" spans="1:18" ht="162" customHeight="1">
      <c r="A55" s="31">
        <v>7</v>
      </c>
      <c r="B55" s="41" t="s">
        <v>120</v>
      </c>
      <c r="C55" s="29">
        <f t="shared" si="7"/>
        <v>3.2</v>
      </c>
      <c r="D55" s="47"/>
      <c r="E55" s="30">
        <f t="shared" si="8"/>
        <v>19100</v>
      </c>
      <c r="F55" s="29"/>
      <c r="G55" s="29"/>
      <c r="H55" s="29"/>
      <c r="I55" s="29"/>
      <c r="J55" s="29"/>
      <c r="K55" s="30"/>
      <c r="L55" s="30"/>
      <c r="M55" s="30"/>
      <c r="N55" s="30"/>
      <c r="O55" s="29">
        <v>3.2</v>
      </c>
      <c r="P55" s="30">
        <f>Q55</f>
        <v>19100</v>
      </c>
      <c r="Q55" s="30">
        <v>19100</v>
      </c>
      <c r="R55" s="27"/>
    </row>
    <row r="56" spans="1:18" ht="46.5" customHeight="1">
      <c r="A56" s="78" t="s">
        <v>67</v>
      </c>
      <c r="B56" s="79"/>
      <c r="C56" s="29"/>
      <c r="D56" s="47"/>
      <c r="E56" s="23"/>
      <c r="F56" s="29"/>
      <c r="G56" s="29"/>
      <c r="H56" s="29"/>
      <c r="I56" s="29"/>
      <c r="J56" s="29"/>
      <c r="K56" s="30" t="s">
        <v>65</v>
      </c>
      <c r="L56" s="30"/>
      <c r="M56" s="30"/>
      <c r="N56" s="30"/>
      <c r="O56" s="29"/>
      <c r="P56" s="30"/>
      <c r="Q56" s="30"/>
      <c r="R56" s="27"/>
    </row>
    <row r="57" spans="1:18" ht="125.25" customHeight="1">
      <c r="A57" s="31">
        <v>8</v>
      </c>
      <c r="B57" s="32" t="s">
        <v>121</v>
      </c>
      <c r="C57" s="29">
        <f t="shared" si="7"/>
        <v>2.6</v>
      </c>
      <c r="D57" s="47"/>
      <c r="E57" s="30">
        <f t="shared" si="8"/>
        <v>11754.62516</v>
      </c>
      <c r="F57" s="29">
        <v>2.6</v>
      </c>
      <c r="G57" s="30">
        <v>11754.62516</v>
      </c>
      <c r="H57" s="30">
        <v>11754.62516</v>
      </c>
      <c r="I57" s="29"/>
      <c r="J57" s="29"/>
      <c r="K57" s="30"/>
      <c r="L57" s="30"/>
      <c r="M57" s="30"/>
      <c r="N57" s="30"/>
      <c r="O57" s="29"/>
      <c r="P57" s="30"/>
      <c r="Q57" s="30"/>
      <c r="R57" s="27"/>
    </row>
    <row r="58" spans="1:18" ht="45" customHeight="1">
      <c r="A58" s="78" t="s">
        <v>99</v>
      </c>
      <c r="B58" s="79"/>
      <c r="C58" s="29"/>
      <c r="D58" s="46"/>
      <c r="E58" s="46"/>
      <c r="F58" s="29"/>
      <c r="G58" s="29"/>
      <c r="H58" s="29"/>
      <c r="I58" s="29"/>
      <c r="J58" s="29"/>
      <c r="K58" s="30"/>
      <c r="L58" s="30"/>
      <c r="M58" s="30"/>
      <c r="N58" s="30"/>
      <c r="O58" s="29"/>
      <c r="P58" s="30"/>
      <c r="Q58" s="30"/>
      <c r="R58" s="27"/>
    </row>
    <row r="59" spans="1:18" ht="101.25" customHeight="1">
      <c r="A59" s="31">
        <v>9</v>
      </c>
      <c r="B59" s="41" t="s">
        <v>100</v>
      </c>
      <c r="C59" s="29">
        <f t="shared" si="7"/>
        <v>0.5</v>
      </c>
      <c r="D59" s="46"/>
      <c r="E59" s="30">
        <f t="shared" si="8"/>
        <v>3083.1061100000002</v>
      </c>
      <c r="F59" s="29">
        <v>0.5</v>
      </c>
      <c r="G59" s="30">
        <v>3083.1061100000002</v>
      </c>
      <c r="H59" s="30">
        <v>3083.1061100000002</v>
      </c>
      <c r="I59" s="29"/>
      <c r="J59" s="29"/>
      <c r="K59" s="30"/>
      <c r="L59" s="30"/>
      <c r="M59" s="30"/>
      <c r="N59" s="30"/>
      <c r="O59" s="29"/>
      <c r="P59" s="30"/>
      <c r="Q59" s="30"/>
      <c r="R59" s="27"/>
    </row>
    <row r="60" spans="1:18" ht="137.25" customHeight="1">
      <c r="A60" s="31">
        <v>10</v>
      </c>
      <c r="B60" s="32" t="s">
        <v>70</v>
      </c>
      <c r="C60" s="29">
        <f t="shared" si="7"/>
        <v>4.8</v>
      </c>
      <c r="D60" s="46"/>
      <c r="E60" s="30">
        <f t="shared" si="8"/>
        <v>22000</v>
      </c>
      <c r="F60" s="29"/>
      <c r="G60" s="30"/>
      <c r="H60" s="30"/>
      <c r="I60" s="29"/>
      <c r="J60" s="29">
        <v>4.8</v>
      </c>
      <c r="K60" s="30">
        <f>L60</f>
        <v>22000</v>
      </c>
      <c r="L60" s="30">
        <v>22000</v>
      </c>
      <c r="M60" s="30"/>
      <c r="N60" s="30"/>
      <c r="O60" s="29"/>
      <c r="P60" s="30"/>
      <c r="Q60" s="30"/>
      <c r="R60" s="27"/>
    </row>
    <row r="61" spans="1:18" s="48" customFormat="1" ht="48" customHeight="1">
      <c r="A61" s="78" t="s">
        <v>71</v>
      </c>
      <c r="B61" s="79"/>
      <c r="C61" s="29"/>
      <c r="D61" s="46"/>
      <c r="E61" s="46"/>
      <c r="F61" s="29"/>
      <c r="G61" s="29"/>
      <c r="H61" s="29"/>
      <c r="I61" s="29"/>
      <c r="J61" s="29"/>
      <c r="K61" s="30"/>
      <c r="L61" s="30"/>
      <c r="M61" s="30"/>
      <c r="N61" s="30"/>
      <c r="O61" s="29"/>
      <c r="P61" s="30"/>
      <c r="Q61" s="30"/>
      <c r="R61" s="27"/>
    </row>
    <row r="62" spans="1:18" s="48" customFormat="1" ht="101.25" customHeight="1">
      <c r="A62" s="31">
        <v>11</v>
      </c>
      <c r="B62" s="32" t="s">
        <v>101</v>
      </c>
      <c r="C62" s="29">
        <f t="shared" si="7"/>
        <v>3.2</v>
      </c>
      <c r="D62" s="46"/>
      <c r="E62" s="30">
        <f t="shared" si="8"/>
        <v>14589.5</v>
      </c>
      <c r="F62" s="29">
        <v>3.2</v>
      </c>
      <c r="G62" s="30">
        <f>H62</f>
        <v>14589.5</v>
      </c>
      <c r="H62" s="30">
        <v>14589.5</v>
      </c>
      <c r="I62" s="29"/>
      <c r="J62" s="29"/>
      <c r="K62" s="30"/>
      <c r="L62" s="30"/>
      <c r="M62" s="30"/>
      <c r="N62" s="30"/>
      <c r="O62" s="29"/>
      <c r="P62" s="30"/>
      <c r="Q62" s="30"/>
      <c r="R62" s="27"/>
    </row>
    <row r="63" spans="1:18" s="48" customFormat="1" ht="52.5" customHeight="1">
      <c r="A63" s="78" t="s">
        <v>44</v>
      </c>
      <c r="B63" s="79"/>
      <c r="C63" s="29"/>
      <c r="D63" s="46"/>
      <c r="E63" s="46"/>
      <c r="F63" s="29"/>
      <c r="G63" s="29"/>
      <c r="H63" s="29"/>
      <c r="I63" s="29"/>
      <c r="J63" s="29"/>
      <c r="K63" s="30"/>
      <c r="L63" s="30"/>
      <c r="M63" s="30"/>
      <c r="N63" s="30"/>
      <c r="O63" s="29"/>
      <c r="P63" s="30"/>
      <c r="Q63" s="30"/>
      <c r="R63" s="27"/>
    </row>
    <row r="64" spans="1:18" s="48" customFormat="1" ht="90" customHeight="1">
      <c r="A64" s="31">
        <v>12</v>
      </c>
      <c r="B64" s="32" t="s">
        <v>73</v>
      </c>
      <c r="C64" s="29">
        <f t="shared" si="7"/>
        <v>1.8</v>
      </c>
      <c r="D64" s="46"/>
      <c r="E64" s="30">
        <f t="shared" si="8"/>
        <v>7135.2</v>
      </c>
      <c r="F64" s="29">
        <v>1.8</v>
      </c>
      <c r="G64" s="30">
        <f>H64</f>
        <v>7135.2</v>
      </c>
      <c r="H64" s="30">
        <v>7135.2</v>
      </c>
      <c r="I64" s="29"/>
      <c r="J64" s="29"/>
      <c r="K64" s="30"/>
      <c r="L64" s="30"/>
      <c r="M64" s="30"/>
      <c r="N64" s="30"/>
      <c r="O64" s="29"/>
      <c r="P64" s="30"/>
      <c r="Q64" s="30"/>
      <c r="R64" s="27"/>
    </row>
    <row r="65" spans="1:18" s="48" customFormat="1" ht="54" customHeight="1">
      <c r="A65" s="78" t="s">
        <v>48</v>
      </c>
      <c r="B65" s="79"/>
      <c r="C65" s="29"/>
      <c r="D65" s="46"/>
      <c r="E65" s="46"/>
      <c r="F65" s="29"/>
      <c r="G65" s="29"/>
      <c r="H65" s="29"/>
      <c r="I65" s="29"/>
      <c r="J65" s="29"/>
      <c r="K65" s="30"/>
      <c r="L65" s="30"/>
      <c r="M65" s="30"/>
      <c r="N65" s="30"/>
      <c r="O65" s="29"/>
      <c r="P65" s="30"/>
      <c r="Q65" s="30"/>
      <c r="R65" s="27"/>
    </row>
    <row r="66" spans="1:18" ht="107.25" customHeight="1">
      <c r="A66" s="31">
        <v>13</v>
      </c>
      <c r="B66" s="32" t="s">
        <v>102</v>
      </c>
      <c r="C66" s="29">
        <f t="shared" si="7"/>
        <v>3.1</v>
      </c>
      <c r="D66" s="46"/>
      <c r="E66" s="30">
        <f t="shared" si="8"/>
        <v>10790.5</v>
      </c>
      <c r="F66" s="29">
        <v>3.1</v>
      </c>
      <c r="G66" s="30">
        <f>H66</f>
        <v>10790.5</v>
      </c>
      <c r="H66" s="30">
        <v>10790.5</v>
      </c>
      <c r="I66" s="29"/>
      <c r="J66" s="29"/>
      <c r="K66" s="30"/>
      <c r="L66" s="30"/>
      <c r="M66" s="30"/>
      <c r="N66" s="30"/>
      <c r="O66" s="29"/>
      <c r="P66" s="30"/>
      <c r="Q66" s="30"/>
      <c r="R66" s="27"/>
    </row>
    <row r="67" spans="1:18" ht="43.5" customHeight="1">
      <c r="A67" s="78" t="s">
        <v>49</v>
      </c>
      <c r="B67" s="79"/>
      <c r="C67" s="29"/>
      <c r="D67" s="46"/>
      <c r="E67" s="46"/>
      <c r="F67" s="29"/>
      <c r="G67" s="29"/>
      <c r="H67" s="29"/>
      <c r="I67" s="29"/>
      <c r="J67" s="29"/>
      <c r="K67" s="30"/>
      <c r="L67" s="30"/>
      <c r="M67" s="30"/>
      <c r="N67" s="30"/>
      <c r="O67" s="29"/>
      <c r="P67" s="30"/>
      <c r="Q67" s="30"/>
      <c r="R67" s="27"/>
    </row>
    <row r="68" spans="1:18" ht="116.25" customHeight="1">
      <c r="A68" s="31">
        <v>14</v>
      </c>
      <c r="B68" s="41" t="s">
        <v>122</v>
      </c>
      <c r="C68" s="29">
        <f t="shared" si="7"/>
        <v>1.4</v>
      </c>
      <c r="D68" s="29"/>
      <c r="E68" s="30">
        <f t="shared" si="8"/>
        <v>6837.5034699999997</v>
      </c>
      <c r="F68" s="29">
        <v>1.4</v>
      </c>
      <c r="G68" s="30">
        <v>6837.5034699999997</v>
      </c>
      <c r="H68" s="30">
        <v>6837.5034699999997</v>
      </c>
      <c r="I68" s="29"/>
      <c r="J68" s="29"/>
      <c r="K68" s="30"/>
      <c r="L68" s="30"/>
      <c r="M68" s="30"/>
      <c r="N68" s="30"/>
      <c r="O68" s="29"/>
      <c r="P68" s="30"/>
      <c r="Q68" s="30"/>
      <c r="R68" s="27"/>
    </row>
    <row r="69" spans="1:18" ht="98.25" customHeight="1">
      <c r="A69" s="31">
        <v>15</v>
      </c>
      <c r="B69" s="32" t="s">
        <v>76</v>
      </c>
      <c r="C69" s="29">
        <f t="shared" si="7"/>
        <v>1.7</v>
      </c>
      <c r="D69" s="29"/>
      <c r="E69" s="30">
        <f t="shared" si="8"/>
        <v>8049.1</v>
      </c>
      <c r="F69" s="29">
        <v>1.7</v>
      </c>
      <c r="G69" s="30">
        <f>H69</f>
        <v>8049.1</v>
      </c>
      <c r="H69" s="30">
        <v>8049.1</v>
      </c>
      <c r="I69" s="29"/>
      <c r="J69" s="29"/>
      <c r="K69" s="30"/>
      <c r="L69" s="30"/>
      <c r="M69" s="30"/>
      <c r="N69" s="30"/>
      <c r="O69" s="29"/>
      <c r="P69" s="30"/>
      <c r="Q69" s="30"/>
      <c r="R69" s="27"/>
    </row>
    <row r="70" spans="1:18" ht="47.25" customHeight="1">
      <c r="A70" s="78" t="s">
        <v>52</v>
      </c>
      <c r="B70" s="79"/>
      <c r="C70" s="29"/>
      <c r="D70" s="29"/>
      <c r="E70" s="29"/>
      <c r="F70" s="29"/>
      <c r="G70" s="29"/>
      <c r="H70" s="29"/>
      <c r="I70" s="29"/>
      <c r="J70" s="29"/>
      <c r="K70" s="30"/>
      <c r="L70" s="30"/>
      <c r="M70" s="30"/>
      <c r="N70" s="30"/>
      <c r="O70" s="29"/>
      <c r="P70" s="30"/>
      <c r="Q70" s="30"/>
      <c r="R70" s="27"/>
    </row>
    <row r="71" spans="1:18" ht="93" customHeight="1">
      <c r="A71" s="49">
        <v>16</v>
      </c>
      <c r="B71" s="50" t="s">
        <v>123</v>
      </c>
      <c r="C71" s="51">
        <f t="shared" si="7"/>
        <v>1.8</v>
      </c>
      <c r="D71" s="51"/>
      <c r="E71" s="52">
        <f t="shared" si="8"/>
        <v>7441.2</v>
      </c>
      <c r="F71" s="51">
        <v>1.8</v>
      </c>
      <c r="G71" s="52">
        <f>H71</f>
        <v>7441.2</v>
      </c>
      <c r="H71" s="52">
        <v>7441.2</v>
      </c>
      <c r="I71" s="51"/>
      <c r="J71" s="51"/>
      <c r="K71" s="52"/>
      <c r="L71" s="52"/>
      <c r="M71" s="52"/>
      <c r="N71" s="52"/>
      <c r="O71" s="51"/>
      <c r="P71" s="52"/>
      <c r="Q71" s="52"/>
      <c r="R71" s="53"/>
    </row>
    <row r="72" spans="1:18" ht="52.5" customHeight="1">
      <c r="A72" s="54"/>
      <c r="B72" s="55"/>
      <c r="C72" s="56"/>
      <c r="D72" s="56"/>
      <c r="E72" s="57"/>
      <c r="F72" s="56"/>
      <c r="G72" s="57"/>
      <c r="H72" s="57"/>
      <c r="I72" s="56"/>
      <c r="J72" s="56"/>
      <c r="K72" s="57"/>
      <c r="L72" s="57"/>
      <c r="M72" s="57"/>
      <c r="N72" s="57"/>
      <c r="O72" s="56"/>
      <c r="P72" s="57"/>
      <c r="Q72" s="57"/>
      <c r="R72" s="56"/>
    </row>
    <row r="73" spans="1:18" ht="33.75" customHeight="1">
      <c r="A73" s="54"/>
      <c r="B73" s="55"/>
      <c r="C73" s="56"/>
      <c r="D73" s="56"/>
      <c r="E73" s="57"/>
      <c r="F73" s="56"/>
      <c r="G73" s="57"/>
      <c r="H73" s="57"/>
      <c r="I73" s="56"/>
      <c r="J73" s="56"/>
      <c r="K73" s="57"/>
      <c r="L73" s="57"/>
      <c r="M73" s="57"/>
      <c r="N73" s="57"/>
      <c r="O73" s="56"/>
      <c r="P73" s="57"/>
      <c r="Q73" s="57"/>
      <c r="R73" s="56"/>
    </row>
    <row r="74" spans="1:18" ht="122.25" customHeight="1">
      <c r="A74" s="2" t="s">
        <v>78</v>
      </c>
      <c r="B74" s="80" t="s">
        <v>124</v>
      </c>
      <c r="C74" s="80"/>
      <c r="D74" s="80"/>
      <c r="E74" s="80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74" t="s">
        <v>125</v>
      </c>
      <c r="Q74" s="74"/>
      <c r="R74" s="58"/>
    </row>
    <row r="75" spans="1:18" s="59" customFormat="1" ht="45" hidden="1" customHeight="1">
      <c r="A75" s="75" t="s">
        <v>81</v>
      </c>
      <c r="B75" s="75"/>
      <c r="C75" s="75"/>
      <c r="D75" s="60"/>
      <c r="E75" s="60"/>
      <c r="F75" s="60"/>
      <c r="G75" s="60"/>
      <c r="O75" s="76"/>
      <c r="P75" s="76"/>
      <c r="Q75" s="76"/>
    </row>
    <row r="76" spans="1:18" ht="40.5" hidden="1" customHeight="1">
      <c r="A76" s="75" t="s">
        <v>82</v>
      </c>
      <c r="B76" s="75"/>
      <c r="C76" s="75"/>
      <c r="D76" s="60"/>
      <c r="E76" s="60"/>
      <c r="F76" s="60"/>
      <c r="G76" s="60"/>
      <c r="P76" s="77" t="s">
        <v>83</v>
      </c>
      <c r="Q76" s="77"/>
      <c r="R76" s="77"/>
    </row>
    <row r="77" spans="1:18" ht="53.25" hidden="1" customHeight="1"/>
    <row r="78" spans="1:18" ht="53.25" hidden="1" customHeight="1"/>
    <row r="79" spans="1:18" ht="53.25" hidden="1" customHeight="1"/>
  </sheetData>
  <mergeCells count="44">
    <mergeCell ref="F1:M1"/>
    <mergeCell ref="O1:R1"/>
    <mergeCell ref="A3:R3"/>
    <mergeCell ref="A4:R4"/>
    <mergeCell ref="A6:A8"/>
    <mergeCell ref="B6:B8"/>
    <mergeCell ref="C6:E6"/>
    <mergeCell ref="F6:I6"/>
    <mergeCell ref="J6:N6"/>
    <mergeCell ref="O6:R6"/>
    <mergeCell ref="C7:D7"/>
    <mergeCell ref="H7:I7"/>
    <mergeCell ref="L7:N7"/>
    <mergeCell ref="Q7:R7"/>
    <mergeCell ref="B10:R10"/>
    <mergeCell ref="A15:B15"/>
    <mergeCell ref="A17:B17"/>
    <mergeCell ref="A25:B25"/>
    <mergeCell ref="A28:B28"/>
    <mergeCell ref="A30:B30"/>
    <mergeCell ref="A31:B31"/>
    <mergeCell ref="A32:B32"/>
    <mergeCell ref="A33:B33"/>
    <mergeCell ref="A37:B37"/>
    <mergeCell ref="A38:B38"/>
    <mergeCell ref="A40:B40"/>
    <mergeCell ref="B43:R43"/>
    <mergeCell ref="A45:B45"/>
    <mergeCell ref="A47:B47"/>
    <mergeCell ref="A51:B51"/>
    <mergeCell ref="A54:B54"/>
    <mergeCell ref="A56:B56"/>
    <mergeCell ref="A58:B58"/>
    <mergeCell ref="A61:B61"/>
    <mergeCell ref="A63:B63"/>
    <mergeCell ref="A65:B65"/>
    <mergeCell ref="A67:B67"/>
    <mergeCell ref="A70:B70"/>
    <mergeCell ref="B74:E74"/>
    <mergeCell ref="P74:Q74"/>
    <mergeCell ref="A75:C75"/>
    <mergeCell ref="O75:Q75"/>
    <mergeCell ref="A76:C76"/>
    <mergeCell ref="P76:R76"/>
  </mergeCells>
  <pageMargins left="0.55118110236220474" right="0.39370078740157477" top="1.1811023622047245" bottom="0.39370078740157477" header="0.31496062992125984" footer="0"/>
  <pageSetup paperSize="9" scale="27" firstPageNumber="121" fitToHeight="4" orientation="landscape" useFirstPageNumber="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5"/>
  </sheetPr>
  <dimension ref="A1:W80"/>
  <sheetViews>
    <sheetView tabSelected="1" topLeftCell="A62" zoomScale="60" zoomScaleNormal="60" zoomScalePageLayoutView="25" workbookViewId="0">
      <selection activeCell="B70" sqref="B70"/>
    </sheetView>
  </sheetViews>
  <sheetFormatPr defaultRowHeight="12.75"/>
  <cols>
    <col min="1" max="1" width="10" style="2" customWidth="1"/>
    <col min="2" max="2" width="79.5703125" style="3" customWidth="1"/>
    <col min="3" max="3" width="17.5703125" style="1" customWidth="1"/>
    <col min="4" max="4" width="15.42578125" style="1" customWidth="1"/>
    <col min="5" max="5" width="27.5703125" style="1" customWidth="1"/>
    <col min="6" max="6" width="26.140625" style="1" customWidth="1"/>
    <col min="7" max="7" width="40.42578125" style="1" customWidth="1"/>
    <col min="8" max="8" width="26.28515625" style="1" customWidth="1"/>
    <col min="9" max="9" width="32.140625" style="1" customWidth="1"/>
    <col min="10" max="10" width="29.140625" style="1" customWidth="1"/>
    <col min="11" max="11" width="40.42578125" style="1" customWidth="1"/>
    <col min="12" max="12" width="27.5703125" style="1" customWidth="1"/>
    <col min="13" max="13" width="23" style="1" hidden="1" customWidth="1"/>
    <col min="14" max="14" width="32.140625" style="1" customWidth="1"/>
    <col min="15" max="15" width="27.140625" style="1" customWidth="1"/>
    <col min="16" max="16" width="39.42578125" style="1" customWidth="1"/>
    <col min="17" max="17" width="31.85546875" style="1" customWidth="1"/>
    <col min="18" max="18" width="32.28515625" style="1" customWidth="1"/>
    <col min="19" max="19" width="9.140625" style="1"/>
    <col min="20" max="20" width="21.7109375" style="1" bestFit="1" customWidth="1"/>
    <col min="21" max="22" width="9.140625" style="1"/>
    <col min="23" max="23" width="45.42578125" style="1" customWidth="1"/>
    <col min="24" max="16384" width="9.140625" style="1"/>
  </cols>
  <sheetData>
    <row r="1" spans="1:23" s="4" customFormat="1" ht="232.5" customHeight="1">
      <c r="A1" s="2"/>
      <c r="B1" s="3"/>
      <c r="C1" s="1"/>
      <c r="D1" s="1"/>
      <c r="E1" s="1"/>
      <c r="F1" s="88"/>
      <c r="G1" s="88"/>
      <c r="H1" s="88"/>
      <c r="I1" s="88"/>
      <c r="J1" s="88"/>
      <c r="K1" s="88"/>
      <c r="L1" s="88"/>
      <c r="M1" s="88"/>
      <c r="N1" s="5"/>
      <c r="O1" s="89" t="s">
        <v>0</v>
      </c>
      <c r="P1" s="89"/>
      <c r="Q1" s="89"/>
      <c r="R1" s="89"/>
    </row>
    <row r="2" spans="1:23" s="4" customFormat="1" ht="76.5" customHeight="1">
      <c r="A2" s="2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"/>
      <c r="Q2" s="6"/>
      <c r="R2" s="6"/>
    </row>
    <row r="3" spans="1:23" s="4" customFormat="1" ht="37.5" customHeight="1">
      <c r="A3" s="90" t="s">
        <v>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23" s="4" customFormat="1" ht="76.5" customHeight="1">
      <c r="A4" s="90" t="s">
        <v>2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23" s="4" customFormat="1" ht="27.75" customHeight="1" thickBot="1">
      <c r="A5" s="7"/>
      <c r="B5" s="7"/>
      <c r="C5" s="7"/>
      <c r="D5" s="7"/>
      <c r="E5" s="7"/>
    </row>
    <row r="6" spans="1:23" ht="71.25" customHeight="1">
      <c r="A6" s="91" t="s">
        <v>3</v>
      </c>
      <c r="B6" s="94" t="s">
        <v>152</v>
      </c>
      <c r="C6" s="94" t="s">
        <v>5</v>
      </c>
      <c r="D6" s="97"/>
      <c r="E6" s="97"/>
      <c r="F6" s="97" t="s">
        <v>6</v>
      </c>
      <c r="G6" s="98"/>
      <c r="H6" s="98"/>
      <c r="I6" s="99"/>
      <c r="J6" s="97" t="s">
        <v>7</v>
      </c>
      <c r="K6" s="98"/>
      <c r="L6" s="98"/>
      <c r="M6" s="98"/>
      <c r="N6" s="99"/>
      <c r="O6" s="97" t="s">
        <v>8</v>
      </c>
      <c r="P6" s="98"/>
      <c r="Q6" s="98"/>
      <c r="R6" s="100"/>
    </row>
    <row r="7" spans="1:23" ht="94.5" customHeight="1">
      <c r="A7" s="92"/>
      <c r="B7" s="95"/>
      <c r="C7" s="101" t="s">
        <v>9</v>
      </c>
      <c r="D7" s="102"/>
      <c r="E7" s="9" t="s">
        <v>10</v>
      </c>
      <c r="F7" s="8" t="s">
        <v>9</v>
      </c>
      <c r="G7" s="8" t="s">
        <v>11</v>
      </c>
      <c r="H7" s="101" t="s">
        <v>12</v>
      </c>
      <c r="I7" s="102"/>
      <c r="J7" s="10" t="s">
        <v>9</v>
      </c>
      <c r="K7" s="8" t="s">
        <v>11</v>
      </c>
      <c r="L7" s="101" t="s">
        <v>13</v>
      </c>
      <c r="M7" s="103"/>
      <c r="N7" s="102"/>
      <c r="O7" s="8" t="s">
        <v>9</v>
      </c>
      <c r="P7" s="8" t="s">
        <v>11</v>
      </c>
      <c r="Q7" s="101" t="s">
        <v>13</v>
      </c>
      <c r="R7" s="104"/>
    </row>
    <row r="8" spans="1:23" ht="63" customHeight="1">
      <c r="A8" s="93"/>
      <c r="B8" s="96"/>
      <c r="C8" s="11" t="s">
        <v>14</v>
      </c>
      <c r="D8" s="12" t="s">
        <v>15</v>
      </c>
      <c r="E8" s="12" t="s">
        <v>16</v>
      </c>
      <c r="F8" s="11" t="s">
        <v>17</v>
      </c>
      <c r="G8" s="11" t="s">
        <v>16</v>
      </c>
      <c r="H8" s="11" t="s">
        <v>18</v>
      </c>
      <c r="I8" s="13" t="s">
        <v>19</v>
      </c>
      <c r="J8" s="13" t="s">
        <v>17</v>
      </c>
      <c r="K8" s="11" t="s">
        <v>16</v>
      </c>
      <c r="L8" s="11" t="s">
        <v>18</v>
      </c>
      <c r="M8" s="11" t="s">
        <v>20</v>
      </c>
      <c r="N8" s="13" t="s">
        <v>19</v>
      </c>
      <c r="O8" s="11" t="s">
        <v>17</v>
      </c>
      <c r="P8" s="11" t="s">
        <v>16</v>
      </c>
      <c r="Q8" s="11" t="s">
        <v>18</v>
      </c>
      <c r="R8" s="14" t="s">
        <v>19</v>
      </c>
    </row>
    <row r="9" spans="1:23" s="62" customFormat="1" ht="24" customHeight="1">
      <c r="A9" s="63">
        <v>1</v>
      </c>
      <c r="B9" s="64">
        <v>2</v>
      </c>
      <c r="C9" s="64">
        <v>3</v>
      </c>
      <c r="D9" s="64">
        <v>4</v>
      </c>
      <c r="E9" s="64">
        <v>5</v>
      </c>
      <c r="F9" s="64">
        <v>6</v>
      </c>
      <c r="G9" s="64">
        <v>7</v>
      </c>
      <c r="H9" s="64">
        <v>8</v>
      </c>
      <c r="I9" s="64">
        <v>9</v>
      </c>
      <c r="J9" s="64">
        <v>10</v>
      </c>
      <c r="K9" s="64">
        <v>11</v>
      </c>
      <c r="L9" s="64">
        <v>12</v>
      </c>
      <c r="M9" s="64">
        <v>13</v>
      </c>
      <c r="N9" s="64">
        <v>13</v>
      </c>
      <c r="O9" s="64">
        <v>14</v>
      </c>
      <c r="P9" s="64">
        <v>15</v>
      </c>
      <c r="Q9" s="64">
        <v>16</v>
      </c>
      <c r="R9" s="65">
        <v>17</v>
      </c>
    </row>
    <row r="10" spans="1:23" ht="52.5" customHeight="1">
      <c r="A10" s="18" t="s">
        <v>21</v>
      </c>
      <c r="B10" s="85" t="s">
        <v>22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7"/>
    </row>
    <row r="11" spans="1:23" ht="87" hidden="1" customHeight="1">
      <c r="A11" s="19" t="s">
        <v>21</v>
      </c>
      <c r="B11" s="20" t="s">
        <v>23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1"/>
    </row>
    <row r="12" spans="1:23" ht="66" customHeight="1">
      <c r="A12" s="19"/>
      <c r="B12" s="22" t="s">
        <v>24</v>
      </c>
      <c r="C12" s="8">
        <f>SUM(C16:C42)</f>
        <v>38.399000000000001</v>
      </c>
      <c r="D12" s="8">
        <f>SUM(D16:D42)</f>
        <v>88.72999999999999</v>
      </c>
      <c r="E12" s="23">
        <f>E16+E18+E19+E20+E21+E22+E23+E24+E27+E30+E35+E36+E37+E40+E42+E28+E26</f>
        <v>2860902</v>
      </c>
      <c r="F12" s="23" t="s">
        <v>129</v>
      </c>
      <c r="G12" s="23">
        <f>G16+G24+G30+G37+G40+G42+G27+G18</f>
        <v>428637.5</v>
      </c>
      <c r="H12" s="23">
        <f>H16+H18+H19+H20+H21+H22+H23+H24+H27+H30+H35+H36+H37+H40+H42+H28</f>
        <v>419009.7</v>
      </c>
      <c r="I12" s="23">
        <f>I16+I18+I19+I20+I21+I22+I23+I24+I27+I30+I35+I36+I37+I40+I42+I28</f>
        <v>9627.7999999999993</v>
      </c>
      <c r="J12" s="23" t="s">
        <v>130</v>
      </c>
      <c r="K12" s="23">
        <f>K16+K18+K19+K20+K21+K22+K23+K24+K27+K30+K35+K36+K37+K40+K42+K28</f>
        <v>1057177.5</v>
      </c>
      <c r="L12" s="23">
        <f>L16+L18+L19+L20+L21+L22+L23+L24+L27+L30+L35+L36+L37+L40+L42+L28</f>
        <v>1021184.4999999999</v>
      </c>
      <c r="M12" s="23">
        <f t="shared" ref="M12:N12" si="0">M16+M18+M19+M20+M21+M22+M23+M24+M27+M30+M35+M36+M37+M40+M42+M28</f>
        <v>0</v>
      </c>
      <c r="N12" s="23">
        <f t="shared" si="0"/>
        <v>35993</v>
      </c>
      <c r="O12" s="23" t="s">
        <v>27</v>
      </c>
      <c r="P12" s="23">
        <f>P16+P18+P19+P20+P21+P22+P23+P24+P27+P30+P35+P36+P37+P40+P42+P28+P26</f>
        <v>1375087</v>
      </c>
      <c r="Q12" s="23">
        <f>Q16+Q18+Q19+Q20+Q21+Q22+Q23+Q24+Q27+Q30+Q35+Q36+Q37+Q40+Q42+Q28+Q26</f>
        <v>1375087</v>
      </c>
      <c r="R12" s="70">
        <f>R16+R18+R19+R20+R21+R22+R23+R24+R27+R30+R35+R36+R37+R40+R42+R28+R26</f>
        <v>0</v>
      </c>
      <c r="W12" s="25"/>
    </row>
    <row r="13" spans="1:23" ht="45" customHeight="1">
      <c r="A13" s="19"/>
      <c r="B13" s="22" t="s">
        <v>28</v>
      </c>
      <c r="C13" s="26"/>
      <c r="D13" s="26"/>
      <c r="E13" s="23">
        <f>H12+L12+Q12</f>
        <v>2815281.2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pans="1:23" ht="45" customHeight="1">
      <c r="A14" s="19"/>
      <c r="B14" s="22" t="s">
        <v>29</v>
      </c>
      <c r="C14" s="26"/>
      <c r="D14" s="26"/>
      <c r="E14" s="23">
        <f>I12+N12+R12</f>
        <v>45620.800000000003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/>
    </row>
    <row r="15" spans="1:23" s="28" customFormat="1" ht="51" customHeight="1">
      <c r="A15" s="78" t="s">
        <v>138</v>
      </c>
      <c r="B15" s="79"/>
      <c r="C15" s="29"/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7"/>
    </row>
    <row r="16" spans="1:23" s="5" customFormat="1" ht="168.75" customHeight="1">
      <c r="A16" s="31">
        <v>1</v>
      </c>
      <c r="B16" s="32" t="s">
        <v>149</v>
      </c>
      <c r="C16" s="29"/>
      <c r="D16" s="33">
        <v>13.75</v>
      </c>
      <c r="E16" s="30">
        <f>G16+K16+P16</f>
        <v>88247.8</v>
      </c>
      <c r="F16" s="29" t="s">
        <v>32</v>
      </c>
      <c r="G16" s="30">
        <f>H16</f>
        <v>88247.8</v>
      </c>
      <c r="H16" s="30">
        <v>88247.8</v>
      </c>
      <c r="I16" s="29"/>
      <c r="J16" s="29"/>
      <c r="K16" s="29"/>
      <c r="L16" s="29"/>
      <c r="M16" s="29"/>
      <c r="N16" s="29"/>
      <c r="O16" s="29"/>
      <c r="P16" s="29"/>
      <c r="Q16" s="29"/>
      <c r="R16" s="27"/>
    </row>
    <row r="17" spans="1:18" s="5" customFormat="1" ht="47.25" customHeight="1">
      <c r="A17" s="78" t="s">
        <v>33</v>
      </c>
      <c r="B17" s="79"/>
      <c r="C17" s="29"/>
      <c r="D17" s="29"/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7"/>
    </row>
    <row r="18" spans="1:18" s="5" customFormat="1" ht="198.75" customHeight="1">
      <c r="A18" s="31">
        <v>2</v>
      </c>
      <c r="B18" s="66" t="s">
        <v>135</v>
      </c>
      <c r="C18" s="34">
        <f>F18+J18+O18</f>
        <v>0.61299999999999999</v>
      </c>
      <c r="D18" s="29"/>
      <c r="E18" s="30">
        <f>G18+K18+P18</f>
        <v>488557.9</v>
      </c>
      <c r="F18" s="29"/>
      <c r="G18" s="30">
        <f>H18</f>
        <v>202849.9</v>
      </c>
      <c r="H18" s="30">
        <v>202849.9</v>
      </c>
      <c r="I18" s="30"/>
      <c r="J18" s="34">
        <v>0.61299999999999999</v>
      </c>
      <c r="K18" s="30">
        <f>L18</f>
        <v>285708</v>
      </c>
      <c r="L18" s="30">
        <v>285708</v>
      </c>
      <c r="M18" s="29"/>
      <c r="N18" s="29"/>
      <c r="O18" s="29"/>
      <c r="P18" s="29"/>
      <c r="Q18" s="29"/>
      <c r="R18" s="27"/>
    </row>
    <row r="19" spans="1:18" s="5" customFormat="1" ht="138" customHeight="1">
      <c r="A19" s="31">
        <v>3</v>
      </c>
      <c r="B19" s="32" t="s">
        <v>137</v>
      </c>
      <c r="C19" s="34">
        <f t="shared" ref="C19:C24" si="1">J19</f>
        <v>11.173</v>
      </c>
      <c r="D19" s="29"/>
      <c r="E19" s="30">
        <f t="shared" ref="E19:E24" si="2">K19</f>
        <v>164101.6</v>
      </c>
      <c r="F19" s="29"/>
      <c r="G19" s="30"/>
      <c r="H19" s="30"/>
      <c r="I19" s="30"/>
      <c r="J19" s="34">
        <v>11.173</v>
      </c>
      <c r="K19" s="30">
        <f t="shared" ref="K19:K24" si="3">L19+N19</f>
        <v>164101.6</v>
      </c>
      <c r="L19" s="30">
        <v>154255.5</v>
      </c>
      <c r="M19" s="29"/>
      <c r="N19" s="29">
        <v>9846.1</v>
      </c>
      <c r="O19" s="29"/>
      <c r="P19" s="29"/>
      <c r="Q19" s="29"/>
      <c r="R19" s="27"/>
    </row>
    <row r="20" spans="1:18" s="5" customFormat="1" ht="136.5" customHeight="1">
      <c r="A20" s="31">
        <v>4</v>
      </c>
      <c r="B20" s="32" t="s">
        <v>150</v>
      </c>
      <c r="C20" s="34">
        <f t="shared" si="1"/>
        <v>9.6370000000000005</v>
      </c>
      <c r="D20" s="29"/>
      <c r="E20" s="30">
        <f t="shared" si="2"/>
        <v>160212.30000000002</v>
      </c>
      <c r="F20" s="29"/>
      <c r="G20" s="30"/>
      <c r="H20" s="30"/>
      <c r="I20" s="30"/>
      <c r="J20" s="34">
        <v>9.6370000000000005</v>
      </c>
      <c r="K20" s="30">
        <f t="shared" si="3"/>
        <v>160212.30000000002</v>
      </c>
      <c r="L20" s="30">
        <v>150599.6</v>
      </c>
      <c r="M20" s="29"/>
      <c r="N20" s="29">
        <v>9612.7000000000007</v>
      </c>
      <c r="O20" s="29"/>
      <c r="P20" s="29"/>
      <c r="Q20" s="29"/>
      <c r="R20" s="27"/>
    </row>
    <row r="21" spans="1:18" s="5" customFormat="1" ht="142.5" customHeight="1">
      <c r="A21" s="31">
        <v>5</v>
      </c>
      <c r="B21" s="32" t="s">
        <v>151</v>
      </c>
      <c r="C21" s="34">
        <f t="shared" si="1"/>
        <v>0.4</v>
      </c>
      <c r="D21" s="29"/>
      <c r="E21" s="30">
        <f t="shared" si="2"/>
        <v>70000</v>
      </c>
      <c r="F21" s="29"/>
      <c r="G21" s="30"/>
      <c r="H21" s="30"/>
      <c r="I21" s="30"/>
      <c r="J21" s="34">
        <v>0.4</v>
      </c>
      <c r="K21" s="30">
        <f t="shared" si="3"/>
        <v>70000</v>
      </c>
      <c r="L21" s="30">
        <v>65800</v>
      </c>
      <c r="M21" s="29"/>
      <c r="N21" s="29">
        <v>4200</v>
      </c>
      <c r="O21" s="29"/>
      <c r="P21" s="29"/>
      <c r="Q21" s="29"/>
      <c r="R21" s="27"/>
    </row>
    <row r="22" spans="1:18" s="5" customFormat="1" ht="132.75" customHeight="1">
      <c r="A22" s="31">
        <v>6</v>
      </c>
      <c r="B22" s="32" t="s">
        <v>126</v>
      </c>
      <c r="C22" s="34">
        <f t="shared" si="1"/>
        <v>2.5070000000000001</v>
      </c>
      <c r="D22" s="29"/>
      <c r="E22" s="30">
        <f t="shared" si="2"/>
        <v>42330</v>
      </c>
      <c r="F22" s="29"/>
      <c r="G22" s="30"/>
      <c r="H22" s="30"/>
      <c r="I22" s="30"/>
      <c r="J22" s="34">
        <v>2.5070000000000001</v>
      </c>
      <c r="K22" s="30">
        <f t="shared" si="3"/>
        <v>42330</v>
      </c>
      <c r="L22" s="30">
        <v>39790.199999999997</v>
      </c>
      <c r="M22" s="29"/>
      <c r="N22" s="29">
        <v>2539.8000000000002</v>
      </c>
      <c r="O22" s="29"/>
      <c r="P22" s="29"/>
      <c r="Q22" s="29"/>
      <c r="R22" s="27"/>
    </row>
    <row r="23" spans="1:18" s="5" customFormat="1" ht="102.75" customHeight="1">
      <c r="A23" s="31">
        <v>7</v>
      </c>
      <c r="B23" s="32" t="s">
        <v>127</v>
      </c>
      <c r="C23" s="34">
        <f t="shared" si="1"/>
        <v>4.5620000000000003</v>
      </c>
      <c r="D23" s="29"/>
      <c r="E23" s="30">
        <f t="shared" si="2"/>
        <v>38777</v>
      </c>
      <c r="F23" s="29"/>
      <c r="G23" s="30"/>
      <c r="H23" s="30"/>
      <c r="I23" s="30"/>
      <c r="J23" s="34">
        <v>4.5620000000000003</v>
      </c>
      <c r="K23" s="30">
        <f t="shared" si="3"/>
        <v>38777</v>
      </c>
      <c r="L23" s="30">
        <v>36450.300000000003</v>
      </c>
      <c r="M23" s="29"/>
      <c r="N23" s="29">
        <v>2326.6999999999998</v>
      </c>
      <c r="O23" s="29"/>
      <c r="P23" s="29"/>
      <c r="Q23" s="29"/>
      <c r="R23" s="27"/>
    </row>
    <row r="24" spans="1:18" s="5" customFormat="1" ht="111" customHeight="1">
      <c r="A24" s="31">
        <v>8</v>
      </c>
      <c r="B24" s="32" t="s">
        <v>132</v>
      </c>
      <c r="C24" s="34">
        <f t="shared" si="1"/>
        <v>0.4</v>
      </c>
      <c r="D24" s="29"/>
      <c r="E24" s="30">
        <f t="shared" si="2"/>
        <v>6800</v>
      </c>
      <c r="F24" s="29"/>
      <c r="G24" s="30"/>
      <c r="H24" s="30"/>
      <c r="I24" s="30"/>
      <c r="J24" s="34">
        <v>0.4</v>
      </c>
      <c r="K24" s="30">
        <f t="shared" si="3"/>
        <v>6800</v>
      </c>
      <c r="L24" s="30">
        <v>6392</v>
      </c>
      <c r="M24" s="30"/>
      <c r="N24" s="30">
        <v>408</v>
      </c>
      <c r="O24" s="29"/>
      <c r="P24" s="29"/>
      <c r="Q24" s="29"/>
      <c r="R24" s="27"/>
    </row>
    <row r="25" spans="1:18" s="5" customFormat="1" ht="52.5" customHeight="1">
      <c r="A25" s="78" t="s">
        <v>35</v>
      </c>
      <c r="B25" s="79" t="s">
        <v>36</v>
      </c>
      <c r="C25" s="34"/>
      <c r="D25" s="29"/>
      <c r="E25" s="30"/>
      <c r="F25" s="29"/>
      <c r="G25" s="29"/>
      <c r="H25" s="29"/>
      <c r="I25" s="29"/>
      <c r="J25" s="34"/>
      <c r="K25" s="29"/>
      <c r="L25" s="29"/>
      <c r="M25" s="29"/>
      <c r="N25" s="29"/>
      <c r="O25" s="29"/>
      <c r="P25" s="29"/>
      <c r="Q25" s="29"/>
      <c r="R25" s="27"/>
    </row>
    <row r="26" spans="1:18" s="68" customFormat="1" ht="177" customHeight="1">
      <c r="A26" s="67"/>
      <c r="B26" s="32" t="s">
        <v>142</v>
      </c>
      <c r="C26" s="34">
        <f>F26+J26+O26</f>
        <v>0.39900000000000002</v>
      </c>
      <c r="D26" s="29"/>
      <c r="E26" s="30">
        <f>H26+L26+Q26</f>
        <v>664030</v>
      </c>
      <c r="F26" s="29"/>
      <c r="G26" s="29"/>
      <c r="H26" s="29"/>
      <c r="I26" s="29"/>
      <c r="J26" s="34"/>
      <c r="K26" s="29"/>
      <c r="L26" s="29"/>
      <c r="M26" s="29"/>
      <c r="N26" s="29"/>
      <c r="O26" s="69">
        <v>0.39900000000000002</v>
      </c>
      <c r="P26" s="69">
        <f>Q26</f>
        <v>664030</v>
      </c>
      <c r="Q26" s="69">
        <v>664030</v>
      </c>
      <c r="R26" s="27"/>
    </row>
    <row r="27" spans="1:18" s="5" customFormat="1" ht="136.5" customHeight="1">
      <c r="A27" s="31">
        <v>9</v>
      </c>
      <c r="B27" s="32" t="s">
        <v>131</v>
      </c>
      <c r="C27" s="34">
        <v>0.4</v>
      </c>
      <c r="D27" s="29"/>
      <c r="E27" s="30">
        <f t="shared" ref="E27:E42" si="4">G27+K27+P27</f>
        <v>137539.79999999999</v>
      </c>
      <c r="F27" s="71">
        <v>0.4</v>
      </c>
      <c r="G27" s="30">
        <f>H27+I27</f>
        <v>137539.79999999999</v>
      </c>
      <c r="H27" s="30">
        <v>127912</v>
      </c>
      <c r="I27" s="30">
        <v>9627.7999999999993</v>
      </c>
      <c r="J27" s="34"/>
      <c r="K27" s="30"/>
      <c r="L27" s="30"/>
      <c r="M27" s="35"/>
      <c r="N27" s="30"/>
      <c r="O27" s="29"/>
      <c r="P27" s="30"/>
      <c r="Q27" s="30"/>
      <c r="R27" s="27"/>
    </row>
    <row r="28" spans="1:18" s="5" customFormat="1" ht="97.5" customHeight="1">
      <c r="A28" s="31">
        <v>10</v>
      </c>
      <c r="B28" s="32" t="s">
        <v>136</v>
      </c>
      <c r="C28" s="34">
        <f>F28+J28+O28</f>
        <v>0.19500000000000001</v>
      </c>
      <c r="D28" s="29"/>
      <c r="E28" s="30">
        <f>G28+K28+P28</f>
        <v>43848</v>
      </c>
      <c r="F28" s="29"/>
      <c r="G28" s="30"/>
      <c r="H28" s="30"/>
      <c r="I28" s="30"/>
      <c r="J28" s="34">
        <v>0.19500000000000001</v>
      </c>
      <c r="K28" s="30">
        <f>L28+N28</f>
        <v>43848</v>
      </c>
      <c r="L28" s="30">
        <v>40778.6</v>
      </c>
      <c r="M28" s="30"/>
      <c r="N28" s="30">
        <v>3069.4</v>
      </c>
      <c r="O28" s="29"/>
      <c r="P28" s="30"/>
      <c r="Q28" s="30"/>
      <c r="R28" s="27"/>
    </row>
    <row r="29" spans="1:18" s="28" customFormat="1" ht="43.5" customHeight="1">
      <c r="A29" s="78" t="s">
        <v>139</v>
      </c>
      <c r="B29" s="79"/>
      <c r="C29" s="34"/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36"/>
      <c r="P29" s="29"/>
      <c r="Q29" s="29"/>
      <c r="R29" s="27"/>
    </row>
    <row r="30" spans="1:18" s="28" customFormat="1" ht="114.75" customHeight="1">
      <c r="A30" s="31">
        <v>11</v>
      </c>
      <c r="B30" s="32" t="s">
        <v>40</v>
      </c>
      <c r="C30" s="37"/>
      <c r="D30" s="38">
        <v>50.26</v>
      </c>
      <c r="E30" s="30">
        <f t="shared" si="4"/>
        <v>85000</v>
      </c>
      <c r="F30" s="29"/>
      <c r="G30" s="29"/>
      <c r="H30" s="29"/>
      <c r="I30" s="29"/>
      <c r="J30" s="29"/>
      <c r="K30" s="29"/>
      <c r="L30" s="29"/>
      <c r="M30" s="29"/>
      <c r="N30" s="29"/>
      <c r="O30" s="36" t="s">
        <v>41</v>
      </c>
      <c r="P30" s="30">
        <v>85000</v>
      </c>
      <c r="Q30" s="30">
        <v>85000</v>
      </c>
      <c r="R30" s="27"/>
    </row>
    <row r="31" spans="1:18" s="28" customFormat="1" ht="33" hidden="1">
      <c r="A31" s="78" t="s">
        <v>42</v>
      </c>
      <c r="B31" s="79"/>
      <c r="C31" s="29"/>
      <c r="D31" s="29"/>
      <c r="E31" s="30"/>
      <c r="F31" s="36"/>
      <c r="G31" s="36"/>
      <c r="H31" s="36"/>
      <c r="I31" s="36"/>
      <c r="J31" s="36"/>
      <c r="K31" s="36"/>
      <c r="L31" s="36"/>
      <c r="M31" s="36"/>
      <c r="N31" s="29"/>
      <c r="O31" s="36"/>
      <c r="P31" s="29"/>
      <c r="Q31" s="29"/>
      <c r="R31" s="27"/>
    </row>
    <row r="32" spans="1:18" s="28" customFormat="1" ht="33" hidden="1">
      <c r="A32" s="78" t="s">
        <v>43</v>
      </c>
      <c r="B32" s="79"/>
      <c r="C32" s="29"/>
      <c r="D32" s="29"/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36"/>
      <c r="P32" s="29"/>
      <c r="Q32" s="29"/>
      <c r="R32" s="27"/>
    </row>
    <row r="33" spans="1:18" s="28" customFormat="1" ht="33" hidden="1">
      <c r="A33" s="78" t="s">
        <v>44</v>
      </c>
      <c r="B33" s="79"/>
      <c r="C33" s="29"/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7"/>
    </row>
    <row r="34" spans="1:18" s="28" customFormat="1" ht="52.5" customHeight="1">
      <c r="A34" s="78" t="s">
        <v>45</v>
      </c>
      <c r="B34" s="79"/>
      <c r="C34" s="29"/>
      <c r="D34" s="29"/>
      <c r="E34" s="30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7"/>
    </row>
    <row r="35" spans="1:18" s="28" customFormat="1" ht="139.5" customHeight="1">
      <c r="A35" s="31">
        <v>12</v>
      </c>
      <c r="B35" s="32" t="s">
        <v>113</v>
      </c>
      <c r="C35" s="39"/>
      <c r="D35" s="33">
        <v>24.72</v>
      </c>
      <c r="E35" s="30">
        <f t="shared" si="4"/>
        <v>165593.29999999999</v>
      </c>
      <c r="F35" s="29"/>
      <c r="G35" s="29"/>
      <c r="H35" s="29"/>
      <c r="I35" s="29"/>
      <c r="J35" s="29" t="s">
        <v>47</v>
      </c>
      <c r="K35" s="30">
        <f>L35</f>
        <v>165593.29999999999</v>
      </c>
      <c r="L35" s="40">
        <v>165593.29999999999</v>
      </c>
      <c r="M35" s="29"/>
      <c r="N35" s="29"/>
      <c r="O35" s="29"/>
      <c r="P35" s="29"/>
      <c r="Q35" s="29"/>
      <c r="R35" s="27"/>
    </row>
    <row r="36" spans="1:18" s="28" customFormat="1" ht="62.25" customHeight="1">
      <c r="A36" s="31">
        <v>13</v>
      </c>
      <c r="B36" s="61" t="s">
        <v>114</v>
      </c>
      <c r="C36" s="29">
        <v>1.9</v>
      </c>
      <c r="D36" s="29"/>
      <c r="E36" s="30">
        <f t="shared" si="4"/>
        <v>71762.400000000009</v>
      </c>
      <c r="F36" s="29"/>
      <c r="G36" s="29"/>
      <c r="H36" s="29"/>
      <c r="I36" s="29"/>
      <c r="J36" s="29">
        <v>1.9</v>
      </c>
      <c r="K36" s="30">
        <f t="shared" ref="K36:K37" si="5">L36+N36</f>
        <v>71762.400000000009</v>
      </c>
      <c r="L36" s="40">
        <v>68174.3</v>
      </c>
      <c r="M36" s="40"/>
      <c r="N36" s="40">
        <v>3588.1</v>
      </c>
      <c r="O36" s="29"/>
      <c r="P36" s="29"/>
      <c r="Q36" s="29"/>
      <c r="R36" s="27"/>
    </row>
    <row r="37" spans="1:18" s="28" customFormat="1" ht="52.5" customHeight="1">
      <c r="A37" s="31">
        <v>14</v>
      </c>
      <c r="B37" s="61" t="s">
        <v>115</v>
      </c>
      <c r="C37" s="29">
        <v>0.4</v>
      </c>
      <c r="D37" s="33"/>
      <c r="E37" s="30">
        <f t="shared" si="4"/>
        <v>8044.9</v>
      </c>
      <c r="F37" s="29"/>
      <c r="G37" s="29"/>
      <c r="H37" s="29"/>
      <c r="I37" s="29"/>
      <c r="J37" s="29">
        <v>0.4</v>
      </c>
      <c r="K37" s="30">
        <f t="shared" si="5"/>
        <v>8044.9</v>
      </c>
      <c r="L37" s="40">
        <v>7642.7</v>
      </c>
      <c r="M37" s="40"/>
      <c r="N37" s="40">
        <v>402.2</v>
      </c>
      <c r="O37" s="29"/>
      <c r="P37" s="29"/>
      <c r="Q37" s="29"/>
      <c r="R37" s="27"/>
    </row>
    <row r="38" spans="1:18" s="28" customFormat="1" ht="56.25" hidden="1" customHeight="1">
      <c r="A38" s="78" t="s">
        <v>48</v>
      </c>
      <c r="B38" s="79"/>
      <c r="C38" s="30"/>
      <c r="D38" s="30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7"/>
    </row>
    <row r="39" spans="1:18" s="28" customFormat="1" ht="52.5" customHeight="1">
      <c r="A39" s="78" t="s">
        <v>49</v>
      </c>
      <c r="B39" s="79"/>
      <c r="C39" s="29"/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7"/>
    </row>
    <row r="40" spans="1:18" s="28" customFormat="1" ht="111.75" customHeight="1">
      <c r="A40" s="31">
        <v>15</v>
      </c>
      <c r="B40" s="32" t="s">
        <v>94</v>
      </c>
      <c r="C40" s="29">
        <f>F40+J40+O40</f>
        <v>2.1</v>
      </c>
      <c r="D40" s="38"/>
      <c r="E40" s="30">
        <f t="shared" si="4"/>
        <v>175620</v>
      </c>
      <c r="F40" s="29"/>
      <c r="G40" s="29"/>
      <c r="H40" s="29"/>
      <c r="I40" s="29"/>
      <c r="J40" s="29"/>
      <c r="K40" s="30"/>
      <c r="L40" s="30"/>
      <c r="M40" s="29"/>
      <c r="N40" s="29"/>
      <c r="O40" s="29">
        <v>2.1</v>
      </c>
      <c r="P40" s="30">
        <f>Q40</f>
        <v>175620</v>
      </c>
      <c r="Q40" s="30">
        <v>175620</v>
      </c>
      <c r="R40" s="27"/>
    </row>
    <row r="41" spans="1:18" s="28" customFormat="1" ht="49.5" customHeight="1">
      <c r="A41" s="78" t="s">
        <v>140</v>
      </c>
      <c r="B41" s="79"/>
      <c r="C41" s="29"/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 spans="1:18" s="28" customFormat="1" ht="144.75" customHeight="1">
      <c r="A42" s="31">
        <v>15</v>
      </c>
      <c r="B42" s="41" t="s">
        <v>116</v>
      </c>
      <c r="C42" s="34">
        <f>F42+J42+O42</f>
        <v>3.7130000000000001</v>
      </c>
      <c r="D42" s="29"/>
      <c r="E42" s="30">
        <f t="shared" si="4"/>
        <v>450437</v>
      </c>
      <c r="F42" s="29"/>
      <c r="G42" s="30"/>
      <c r="H42" s="30"/>
      <c r="I42" s="29"/>
      <c r="J42" s="34"/>
      <c r="K42" s="30"/>
      <c r="L42" s="30"/>
      <c r="M42" s="29"/>
      <c r="N42" s="29"/>
      <c r="O42" s="42">
        <v>3.7130000000000001</v>
      </c>
      <c r="P42" s="30">
        <f>Q42</f>
        <v>450437</v>
      </c>
      <c r="Q42" s="30">
        <v>450437</v>
      </c>
      <c r="R42" s="27"/>
    </row>
    <row r="43" spans="1:18" s="28" customFormat="1" ht="38.25" hidden="1" customHeight="1">
      <c r="A43" s="19"/>
      <c r="B43" s="4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9"/>
      <c r="O43" s="29"/>
      <c r="P43" s="29"/>
      <c r="Q43" s="29"/>
      <c r="R43" s="27"/>
    </row>
    <row r="44" spans="1:18" s="28" customFormat="1" ht="48" customHeight="1">
      <c r="A44" s="19" t="s">
        <v>54</v>
      </c>
      <c r="B44" s="81" t="s">
        <v>55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2"/>
    </row>
    <row r="45" spans="1:18" s="28" customFormat="1" ht="75" customHeight="1">
      <c r="A45" s="19"/>
      <c r="B45" s="22" t="s">
        <v>56</v>
      </c>
      <c r="C45" s="23">
        <f>SUM(C47:C73)</f>
        <v>51.199999999999996</v>
      </c>
      <c r="D45" s="23"/>
      <c r="E45" s="23">
        <f>E49+E50+E51+E53+E54+E56+E58+E60+E61+E63+E65+E67+E69+E70+E73+E47+E71</f>
        <v>228806.65457000001</v>
      </c>
      <c r="F45" s="23">
        <f>F49+F50+F51+F53+F54+F56+F58+F60+F61+F63+F65+F67+F69+F70+F73+F47+F71</f>
        <v>29.700000000000003</v>
      </c>
      <c r="G45" s="23">
        <f>G49+G50+G51+G53+G54+G56+G58+G60+G61+G63+G65+G67+G69+G70+G73+G47+G71</f>
        <v>123706.65456999998</v>
      </c>
      <c r="H45" s="23">
        <f>H49+H50+H51+H53+H54+H56+H58+H60+H61+H63+H65+H67+H69+H70+H73+H47+H71</f>
        <v>123706.65456999998</v>
      </c>
      <c r="I45" s="23">
        <f t="shared" ref="I45:R45" si="6">I49+I50+I51+I53+I54+I56+I58+I60+I61+I63+I65+I67+I69+I70+I73+I47</f>
        <v>0</v>
      </c>
      <c r="J45" s="23">
        <f t="shared" si="6"/>
        <v>15.5</v>
      </c>
      <c r="K45" s="23">
        <f>K49+K50+K51+K53+K54+K56+K58+K60+K61+K63+K65+K67+K69+K70+K73+K47+K71</f>
        <v>72000</v>
      </c>
      <c r="L45" s="23">
        <f t="shared" si="6"/>
        <v>72000</v>
      </c>
      <c r="M45" s="23">
        <f t="shared" si="6"/>
        <v>0</v>
      </c>
      <c r="N45" s="23">
        <f t="shared" si="6"/>
        <v>0</v>
      </c>
      <c r="O45" s="23">
        <f>O49+O50+O51+O53+O54+O56+O58+O60+O61+O63+O65+O67+O69+O70+O73+O47+O71</f>
        <v>6</v>
      </c>
      <c r="P45" s="23">
        <f>P49+P50+P51+P53+P54+P56+P58+P60+P61+P63+P65+P67+P69+P70+P73+P47+P71</f>
        <v>33100</v>
      </c>
      <c r="Q45" s="23">
        <f>Q49+Q50+Q51+Q53+Q54+Q56+Q58+Q60+Q61+Q63+Q65+Q67+Q69+Q70+Q73+Q47+Q71</f>
        <v>33100</v>
      </c>
      <c r="R45" s="24">
        <f t="shared" si="6"/>
        <v>0</v>
      </c>
    </row>
    <row r="46" spans="1:18" ht="52.5" customHeight="1">
      <c r="A46" s="83" t="s">
        <v>138</v>
      </c>
      <c r="B46" s="84"/>
      <c r="C46" s="29"/>
      <c r="D46" s="29"/>
      <c r="E46" s="44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30"/>
      <c r="Q46" s="30"/>
      <c r="R46" s="27"/>
    </row>
    <row r="47" spans="1:18" ht="88.5" customHeight="1">
      <c r="A47" s="31">
        <v>1</v>
      </c>
      <c r="B47" s="41" t="s">
        <v>134</v>
      </c>
      <c r="C47" s="29">
        <f>F47+J47+O47</f>
        <v>2.8</v>
      </c>
      <c r="D47" s="23"/>
      <c r="E47" s="30">
        <f>G47+K47+P47</f>
        <v>14000</v>
      </c>
      <c r="F47" s="29"/>
      <c r="G47" s="30"/>
      <c r="H47" s="30"/>
      <c r="I47" s="29"/>
      <c r="J47" s="29"/>
      <c r="K47" s="30"/>
      <c r="L47" s="30"/>
      <c r="M47" s="30"/>
      <c r="N47" s="30"/>
      <c r="O47" s="29">
        <v>2.8</v>
      </c>
      <c r="P47" s="30">
        <v>14000</v>
      </c>
      <c r="Q47" s="30">
        <v>14000</v>
      </c>
      <c r="R47" s="27"/>
    </row>
    <row r="48" spans="1:18" ht="58.5" customHeight="1">
      <c r="A48" s="78" t="s">
        <v>33</v>
      </c>
      <c r="B48" s="79"/>
      <c r="C48" s="29"/>
      <c r="D48" s="29"/>
      <c r="E48" s="44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30"/>
      <c r="Q48" s="30"/>
      <c r="R48" s="27"/>
    </row>
    <row r="49" spans="1:18" ht="124.5" customHeight="1">
      <c r="A49" s="31">
        <v>2</v>
      </c>
      <c r="B49" s="32" t="s">
        <v>143</v>
      </c>
      <c r="C49" s="29">
        <f t="shared" ref="C49:C73" si="7">F49+J49+O49</f>
        <v>2.9</v>
      </c>
      <c r="D49" s="23"/>
      <c r="E49" s="30">
        <f t="shared" ref="E49:E73" si="8">G49+K49+P49</f>
        <v>15726.81983</v>
      </c>
      <c r="F49" s="29">
        <v>2.9</v>
      </c>
      <c r="G49" s="30">
        <v>15726.81983</v>
      </c>
      <c r="H49" s="30">
        <v>15726.81983</v>
      </c>
      <c r="I49" s="29"/>
      <c r="J49" s="29"/>
      <c r="K49" s="30"/>
      <c r="L49" s="30"/>
      <c r="M49" s="30"/>
      <c r="N49" s="30"/>
      <c r="O49" s="29"/>
      <c r="P49" s="30"/>
      <c r="Q49" s="30"/>
      <c r="R49" s="27"/>
    </row>
    <row r="50" spans="1:18" ht="122.25" customHeight="1">
      <c r="A50" s="31">
        <v>3</v>
      </c>
      <c r="B50" s="32" t="s">
        <v>144</v>
      </c>
      <c r="C50" s="29">
        <f t="shared" si="7"/>
        <v>4.4000000000000004</v>
      </c>
      <c r="D50" s="23"/>
      <c r="E50" s="30">
        <f t="shared" si="8"/>
        <v>13167.8</v>
      </c>
      <c r="F50" s="29">
        <v>4.4000000000000004</v>
      </c>
      <c r="G50" s="30">
        <f>H50</f>
        <v>13167.8</v>
      </c>
      <c r="H50" s="30">
        <v>13167.8</v>
      </c>
      <c r="I50" s="29"/>
      <c r="J50" s="29"/>
      <c r="K50" s="30"/>
      <c r="L50" s="30"/>
      <c r="M50" s="30"/>
      <c r="N50" s="30"/>
      <c r="O50" s="29"/>
      <c r="P50" s="30"/>
      <c r="Q50" s="30"/>
      <c r="R50" s="27"/>
    </row>
    <row r="51" spans="1:18" ht="150" customHeight="1">
      <c r="A51" s="31">
        <v>4</v>
      </c>
      <c r="B51" s="32" t="s">
        <v>117</v>
      </c>
      <c r="C51" s="29">
        <f t="shared" si="7"/>
        <v>6.8</v>
      </c>
      <c r="D51" s="23"/>
      <c r="E51" s="30">
        <f t="shared" si="8"/>
        <v>46291.6</v>
      </c>
      <c r="F51" s="29"/>
      <c r="G51" s="30"/>
      <c r="H51" s="30"/>
      <c r="I51" s="29"/>
      <c r="J51" s="29">
        <v>6.8</v>
      </c>
      <c r="K51" s="30">
        <f>L51</f>
        <v>46291.6</v>
      </c>
      <c r="L51" s="30">
        <v>46291.6</v>
      </c>
      <c r="M51" s="30"/>
      <c r="N51" s="30"/>
      <c r="O51" s="29"/>
      <c r="P51" s="30"/>
      <c r="Q51" s="30"/>
      <c r="R51" s="27"/>
    </row>
    <row r="52" spans="1:18" ht="52.5" customHeight="1">
      <c r="A52" s="78" t="s">
        <v>61</v>
      </c>
      <c r="B52" s="79"/>
      <c r="C52" s="29"/>
      <c r="D52" s="45"/>
      <c r="E52" s="46"/>
      <c r="F52" s="29"/>
      <c r="G52" s="29"/>
      <c r="H52" s="29"/>
      <c r="I52" s="29"/>
      <c r="J52" s="29"/>
      <c r="K52" s="30"/>
      <c r="L52" s="30"/>
      <c r="M52" s="30"/>
      <c r="N52" s="30"/>
      <c r="O52" s="29"/>
      <c r="P52" s="30"/>
      <c r="Q52" s="30"/>
      <c r="R52" s="27"/>
    </row>
    <row r="53" spans="1:18" ht="124.5" customHeight="1">
      <c r="A53" s="31">
        <v>5</v>
      </c>
      <c r="B53" s="32" t="s">
        <v>118</v>
      </c>
      <c r="C53" s="29">
        <f t="shared" si="7"/>
        <v>6.3</v>
      </c>
      <c r="D53" s="47"/>
      <c r="E53" s="30">
        <f t="shared" si="8"/>
        <v>25131.3</v>
      </c>
      <c r="F53" s="29">
        <v>6.3</v>
      </c>
      <c r="G53" s="30">
        <f>H53</f>
        <v>25131.3</v>
      </c>
      <c r="H53" s="30">
        <v>25131.3</v>
      </c>
      <c r="I53" s="29"/>
      <c r="J53" s="29"/>
      <c r="K53" s="30"/>
      <c r="L53" s="30"/>
      <c r="M53" s="30"/>
      <c r="N53" s="30"/>
      <c r="O53" s="29"/>
      <c r="P53" s="30"/>
      <c r="Q53" s="30"/>
      <c r="R53" s="27"/>
    </row>
    <row r="54" spans="1:18" ht="137.25" customHeight="1">
      <c r="A54" s="31">
        <v>6</v>
      </c>
      <c r="B54" s="32" t="s">
        <v>119</v>
      </c>
      <c r="C54" s="29">
        <f t="shared" si="7"/>
        <v>3.9</v>
      </c>
      <c r="D54" s="47"/>
      <c r="E54" s="30">
        <f t="shared" si="8"/>
        <v>3708.4</v>
      </c>
      <c r="F54" s="29"/>
      <c r="G54" s="30"/>
      <c r="H54" s="30"/>
      <c r="I54" s="29"/>
      <c r="J54" s="29">
        <v>3.9</v>
      </c>
      <c r="K54" s="30">
        <f>L54</f>
        <v>3708.4</v>
      </c>
      <c r="L54" s="30">
        <v>3708.4</v>
      </c>
      <c r="M54" s="30"/>
      <c r="N54" s="30"/>
      <c r="O54" s="29"/>
      <c r="P54" s="30"/>
      <c r="Q54" s="30"/>
      <c r="R54" s="27"/>
    </row>
    <row r="55" spans="1:18" ht="51" customHeight="1">
      <c r="A55" s="78" t="s">
        <v>141</v>
      </c>
      <c r="B55" s="79"/>
      <c r="C55" s="29"/>
      <c r="D55" s="47"/>
      <c r="E55" s="23"/>
      <c r="F55" s="29"/>
      <c r="G55" s="29"/>
      <c r="H55" s="29"/>
      <c r="I55" s="29"/>
      <c r="J55" s="29"/>
      <c r="K55" s="30" t="s">
        <v>65</v>
      </c>
      <c r="L55" s="30"/>
      <c r="M55" s="30"/>
      <c r="N55" s="30"/>
      <c r="O55" s="29"/>
      <c r="P55" s="30"/>
      <c r="Q55" s="30"/>
      <c r="R55" s="27"/>
    </row>
    <row r="56" spans="1:18" ht="162" customHeight="1">
      <c r="A56" s="31">
        <v>7</v>
      </c>
      <c r="B56" s="41" t="s">
        <v>120</v>
      </c>
      <c r="C56" s="29">
        <f t="shared" si="7"/>
        <v>3.2</v>
      </c>
      <c r="D56" s="47"/>
      <c r="E56" s="30">
        <f t="shared" si="8"/>
        <v>19100</v>
      </c>
      <c r="F56" s="29"/>
      <c r="G56" s="29"/>
      <c r="H56" s="29"/>
      <c r="I56" s="29"/>
      <c r="J56" s="29"/>
      <c r="K56" s="30"/>
      <c r="L56" s="30"/>
      <c r="M56" s="30"/>
      <c r="N56" s="30"/>
      <c r="O56" s="29">
        <v>3.2</v>
      </c>
      <c r="P56" s="30">
        <f>Q56</f>
        <v>19100</v>
      </c>
      <c r="Q56" s="30">
        <v>19100</v>
      </c>
      <c r="R56" s="27"/>
    </row>
    <row r="57" spans="1:18" ht="46.5" customHeight="1">
      <c r="A57" s="78" t="s">
        <v>67</v>
      </c>
      <c r="B57" s="79"/>
      <c r="C57" s="29"/>
      <c r="D57" s="47"/>
      <c r="E57" s="23"/>
      <c r="F57" s="29"/>
      <c r="G57" s="29"/>
      <c r="H57" s="29"/>
      <c r="I57" s="29"/>
      <c r="J57" s="29"/>
      <c r="K57" s="30" t="s">
        <v>65</v>
      </c>
      <c r="L57" s="30"/>
      <c r="M57" s="30"/>
      <c r="N57" s="30"/>
      <c r="O57" s="29"/>
      <c r="P57" s="30"/>
      <c r="Q57" s="30"/>
      <c r="R57" s="27"/>
    </row>
    <row r="58" spans="1:18" ht="114" customHeight="1">
      <c r="A58" s="31">
        <v>7</v>
      </c>
      <c r="B58" s="32" t="s">
        <v>121</v>
      </c>
      <c r="C58" s="29">
        <f t="shared" si="7"/>
        <v>2.6</v>
      </c>
      <c r="D58" s="47"/>
      <c r="E58" s="30">
        <f t="shared" si="8"/>
        <v>11754.62516</v>
      </c>
      <c r="F58" s="29">
        <v>2.6</v>
      </c>
      <c r="G58" s="30">
        <v>11754.62516</v>
      </c>
      <c r="H58" s="30">
        <v>11754.62516</v>
      </c>
      <c r="I58" s="29"/>
      <c r="J58" s="29"/>
      <c r="K58" s="30"/>
      <c r="L58" s="30"/>
      <c r="M58" s="30"/>
      <c r="N58" s="30"/>
      <c r="O58" s="29"/>
      <c r="P58" s="30"/>
      <c r="Q58" s="30"/>
      <c r="R58" s="27"/>
    </row>
    <row r="59" spans="1:18" ht="45" customHeight="1">
      <c r="A59" s="78" t="s">
        <v>99</v>
      </c>
      <c r="B59" s="79"/>
      <c r="C59" s="29"/>
      <c r="D59" s="46"/>
      <c r="E59" s="46"/>
      <c r="F59" s="29"/>
      <c r="G59" s="29"/>
      <c r="H59" s="29"/>
      <c r="I59" s="29"/>
      <c r="J59" s="29"/>
      <c r="K59" s="30"/>
      <c r="L59" s="30"/>
      <c r="M59" s="30"/>
      <c r="N59" s="30"/>
      <c r="O59" s="29"/>
      <c r="P59" s="30"/>
      <c r="Q59" s="30"/>
      <c r="R59" s="27"/>
    </row>
    <row r="60" spans="1:18" ht="98.25" customHeight="1">
      <c r="A60" s="31">
        <v>8</v>
      </c>
      <c r="B60" s="41" t="s">
        <v>100</v>
      </c>
      <c r="C60" s="29">
        <f t="shared" si="7"/>
        <v>0.5</v>
      </c>
      <c r="D60" s="46"/>
      <c r="E60" s="30">
        <f t="shared" si="8"/>
        <v>3083.1061100000002</v>
      </c>
      <c r="F60" s="29">
        <v>0.5</v>
      </c>
      <c r="G60" s="30">
        <v>3083.1061100000002</v>
      </c>
      <c r="H60" s="30">
        <v>3083.1061100000002</v>
      </c>
      <c r="I60" s="29"/>
      <c r="J60" s="29"/>
      <c r="K60" s="30"/>
      <c r="L60" s="30"/>
      <c r="M60" s="30"/>
      <c r="N60" s="30"/>
      <c r="O60" s="29"/>
      <c r="P60" s="30"/>
      <c r="Q60" s="30"/>
      <c r="R60" s="27"/>
    </row>
    <row r="61" spans="1:18" ht="144.75" customHeight="1">
      <c r="A61" s="31">
        <v>9</v>
      </c>
      <c r="B61" s="32" t="s">
        <v>146</v>
      </c>
      <c r="C61" s="29">
        <f t="shared" si="7"/>
        <v>4.8</v>
      </c>
      <c r="D61" s="46"/>
      <c r="E61" s="30">
        <f t="shared" si="8"/>
        <v>22000</v>
      </c>
      <c r="F61" s="29"/>
      <c r="G61" s="30"/>
      <c r="H61" s="30"/>
      <c r="I61" s="29"/>
      <c r="J61" s="29">
        <v>4.8</v>
      </c>
      <c r="K61" s="30">
        <f>L61</f>
        <v>22000</v>
      </c>
      <c r="L61" s="30">
        <v>22000</v>
      </c>
      <c r="M61" s="30"/>
      <c r="N61" s="30"/>
      <c r="O61" s="29"/>
      <c r="P61" s="30"/>
      <c r="Q61" s="30"/>
      <c r="R61" s="27"/>
    </row>
    <row r="62" spans="1:18" s="48" customFormat="1" ht="61.5" customHeight="1">
      <c r="A62" s="78" t="s">
        <v>71</v>
      </c>
      <c r="B62" s="79"/>
      <c r="C62" s="29"/>
      <c r="D62" s="46"/>
      <c r="E62" s="46"/>
      <c r="F62" s="29"/>
      <c r="G62" s="29"/>
      <c r="H62" s="29"/>
      <c r="I62" s="29"/>
      <c r="J62" s="29"/>
      <c r="K62" s="30"/>
      <c r="L62" s="30"/>
      <c r="M62" s="30"/>
      <c r="N62" s="30"/>
      <c r="O62" s="29"/>
      <c r="P62" s="30"/>
      <c r="Q62" s="30"/>
      <c r="R62" s="27"/>
    </row>
    <row r="63" spans="1:18" s="48" customFormat="1" ht="101.25" customHeight="1">
      <c r="A63" s="31">
        <v>10</v>
      </c>
      <c r="B63" s="32" t="s">
        <v>101</v>
      </c>
      <c r="C63" s="29">
        <f t="shared" si="7"/>
        <v>3.2</v>
      </c>
      <c r="D63" s="46"/>
      <c r="E63" s="30">
        <f t="shared" si="8"/>
        <v>14589.5</v>
      </c>
      <c r="F63" s="29">
        <v>3.2</v>
      </c>
      <c r="G63" s="30">
        <f>H63</f>
        <v>14589.5</v>
      </c>
      <c r="H63" s="30">
        <v>14589.5</v>
      </c>
      <c r="I63" s="29"/>
      <c r="J63" s="29"/>
      <c r="K63" s="30"/>
      <c r="L63" s="30"/>
      <c r="M63" s="30"/>
      <c r="N63" s="30"/>
      <c r="O63" s="29"/>
      <c r="P63" s="30"/>
      <c r="Q63" s="30"/>
      <c r="R63" s="27"/>
    </row>
    <row r="64" spans="1:18" s="48" customFormat="1" ht="52.5" customHeight="1">
      <c r="A64" s="78" t="s">
        <v>44</v>
      </c>
      <c r="B64" s="79"/>
      <c r="C64" s="29"/>
      <c r="D64" s="46"/>
      <c r="E64" s="46"/>
      <c r="F64" s="29"/>
      <c r="G64" s="29"/>
      <c r="H64" s="29"/>
      <c r="I64" s="29"/>
      <c r="J64" s="29"/>
      <c r="K64" s="30"/>
      <c r="L64" s="30"/>
      <c r="M64" s="30"/>
      <c r="N64" s="30"/>
      <c r="O64" s="29"/>
      <c r="P64" s="30"/>
      <c r="Q64" s="30"/>
      <c r="R64" s="27"/>
    </row>
    <row r="65" spans="1:18" s="48" customFormat="1" ht="90" customHeight="1">
      <c r="A65" s="31">
        <v>11</v>
      </c>
      <c r="B65" s="32" t="s">
        <v>133</v>
      </c>
      <c r="C65" s="29">
        <f t="shared" si="7"/>
        <v>1.8</v>
      </c>
      <c r="D65" s="46"/>
      <c r="E65" s="30">
        <f t="shared" si="8"/>
        <v>7135.2</v>
      </c>
      <c r="F65" s="29">
        <v>1.8</v>
      </c>
      <c r="G65" s="30">
        <f>H65</f>
        <v>7135.2</v>
      </c>
      <c r="H65" s="30">
        <v>7135.2</v>
      </c>
      <c r="I65" s="29"/>
      <c r="J65" s="29"/>
      <c r="K65" s="30"/>
      <c r="L65" s="30"/>
      <c r="M65" s="30"/>
      <c r="N65" s="30"/>
      <c r="O65" s="29"/>
      <c r="P65" s="30"/>
      <c r="Q65" s="30"/>
      <c r="R65" s="27"/>
    </row>
    <row r="66" spans="1:18" s="48" customFormat="1" ht="54" customHeight="1">
      <c r="A66" s="78" t="s">
        <v>48</v>
      </c>
      <c r="B66" s="79"/>
      <c r="C66" s="29"/>
      <c r="D66" s="46"/>
      <c r="E66" s="46"/>
      <c r="F66" s="29"/>
      <c r="G66" s="29"/>
      <c r="H66" s="29"/>
      <c r="I66" s="29"/>
      <c r="J66" s="29"/>
      <c r="K66" s="30"/>
      <c r="L66" s="30"/>
      <c r="M66" s="30"/>
      <c r="N66" s="30"/>
      <c r="O66" s="29"/>
      <c r="P66" s="30"/>
      <c r="Q66" s="30"/>
      <c r="R66" s="27"/>
    </row>
    <row r="67" spans="1:18" ht="107.25" customHeight="1">
      <c r="A67" s="31">
        <v>12</v>
      </c>
      <c r="B67" s="32" t="s">
        <v>102</v>
      </c>
      <c r="C67" s="29">
        <f t="shared" si="7"/>
        <v>3.1</v>
      </c>
      <c r="D67" s="46"/>
      <c r="E67" s="30">
        <f t="shared" si="8"/>
        <v>10790.5</v>
      </c>
      <c r="F67" s="29">
        <v>3.1</v>
      </c>
      <c r="G67" s="30">
        <f>H67</f>
        <v>10790.5</v>
      </c>
      <c r="H67" s="30">
        <v>10790.5</v>
      </c>
      <c r="I67" s="29"/>
      <c r="J67" s="29"/>
      <c r="K67" s="30"/>
      <c r="L67" s="30"/>
      <c r="M67" s="30"/>
      <c r="N67" s="30"/>
      <c r="O67" s="29"/>
      <c r="P67" s="30"/>
      <c r="Q67" s="30"/>
      <c r="R67" s="27"/>
    </row>
    <row r="68" spans="1:18" ht="43.5" customHeight="1">
      <c r="A68" s="78" t="s">
        <v>49</v>
      </c>
      <c r="B68" s="79"/>
      <c r="C68" s="29"/>
      <c r="D68" s="46"/>
      <c r="E68" s="46"/>
      <c r="F68" s="29"/>
      <c r="G68" s="29"/>
      <c r="H68" s="29"/>
      <c r="I68" s="29"/>
      <c r="J68" s="29"/>
      <c r="K68" s="30"/>
      <c r="L68" s="30"/>
      <c r="M68" s="30"/>
      <c r="N68" s="30"/>
      <c r="O68" s="29"/>
      <c r="P68" s="30"/>
      <c r="Q68" s="30"/>
      <c r="R68" s="27"/>
    </row>
    <row r="69" spans="1:18" ht="116.25" customHeight="1">
      <c r="A69" s="31">
        <v>13</v>
      </c>
      <c r="B69" s="41" t="s">
        <v>147</v>
      </c>
      <c r="C69" s="29">
        <f t="shared" si="7"/>
        <v>1.4</v>
      </c>
      <c r="D69" s="29"/>
      <c r="E69" s="30">
        <f t="shared" si="8"/>
        <v>6837.5034699999997</v>
      </c>
      <c r="F69" s="29">
        <v>1.4</v>
      </c>
      <c r="G69" s="30">
        <v>6837.5034699999997</v>
      </c>
      <c r="H69" s="30">
        <v>6837.5034699999997</v>
      </c>
      <c r="I69" s="29"/>
      <c r="J69" s="29"/>
      <c r="K69" s="30"/>
      <c r="L69" s="30"/>
      <c r="M69" s="30"/>
      <c r="N69" s="30"/>
      <c r="O69" s="29"/>
      <c r="P69" s="30"/>
      <c r="Q69" s="30"/>
      <c r="R69" s="27"/>
    </row>
    <row r="70" spans="1:18" ht="98.25" customHeight="1">
      <c r="A70" s="31">
        <v>14</v>
      </c>
      <c r="B70" s="32" t="s">
        <v>153</v>
      </c>
      <c r="C70" s="29">
        <f t="shared" si="7"/>
        <v>1.7</v>
      </c>
      <c r="D70" s="29"/>
      <c r="E70" s="30">
        <f t="shared" si="8"/>
        <v>8049.1</v>
      </c>
      <c r="F70" s="29">
        <v>1.7</v>
      </c>
      <c r="G70" s="30">
        <f>H70</f>
        <v>8049.1</v>
      </c>
      <c r="H70" s="30">
        <v>8049.1</v>
      </c>
      <c r="I70" s="29"/>
      <c r="J70" s="29"/>
      <c r="K70" s="30"/>
      <c r="L70" s="30"/>
      <c r="M70" s="30"/>
      <c r="N70" s="30"/>
      <c r="O70" s="29"/>
      <c r="P70" s="30"/>
      <c r="Q70" s="30"/>
      <c r="R70" s="27"/>
    </row>
    <row r="71" spans="1:18" ht="75" customHeight="1">
      <c r="A71" s="31">
        <v>15</v>
      </c>
      <c r="B71" s="32" t="s">
        <v>148</v>
      </c>
      <c r="C71" s="29">
        <f t="shared" si="7"/>
        <v>0</v>
      </c>
      <c r="D71" s="29"/>
      <c r="E71" s="30">
        <f t="shared" si="8"/>
        <v>0</v>
      </c>
      <c r="F71" s="29"/>
      <c r="G71" s="30"/>
      <c r="H71" s="30"/>
      <c r="I71" s="29"/>
      <c r="J71" s="29"/>
      <c r="K71" s="30"/>
      <c r="L71" s="30"/>
      <c r="M71" s="30"/>
      <c r="N71" s="30"/>
      <c r="O71" s="29"/>
      <c r="P71" s="30"/>
      <c r="Q71" s="30"/>
      <c r="R71" s="27"/>
    </row>
    <row r="72" spans="1:18" ht="47.25" customHeight="1">
      <c r="A72" s="78" t="s">
        <v>140</v>
      </c>
      <c r="B72" s="79"/>
      <c r="C72" s="29"/>
      <c r="D72" s="29"/>
      <c r="E72" s="29"/>
      <c r="F72" s="29"/>
      <c r="G72" s="29"/>
      <c r="H72" s="29"/>
      <c r="I72" s="29"/>
      <c r="J72" s="29"/>
      <c r="K72" s="30"/>
      <c r="L72" s="30"/>
      <c r="M72" s="30"/>
      <c r="N72" s="30"/>
      <c r="O72" s="29"/>
      <c r="P72" s="30"/>
      <c r="Q72" s="30"/>
      <c r="R72" s="27"/>
    </row>
    <row r="73" spans="1:18" ht="93" customHeight="1" thickBot="1">
      <c r="A73" s="49">
        <v>16</v>
      </c>
      <c r="B73" s="50" t="s">
        <v>145</v>
      </c>
      <c r="C73" s="51">
        <f t="shared" si="7"/>
        <v>1.8</v>
      </c>
      <c r="D73" s="51"/>
      <c r="E73" s="52">
        <f t="shared" si="8"/>
        <v>7441.2</v>
      </c>
      <c r="F73" s="51">
        <v>1.8</v>
      </c>
      <c r="G73" s="52">
        <f>H73</f>
        <v>7441.2</v>
      </c>
      <c r="H73" s="52">
        <v>7441.2</v>
      </c>
      <c r="I73" s="51"/>
      <c r="J73" s="51"/>
      <c r="K73" s="52"/>
      <c r="L73" s="52"/>
      <c r="M73" s="52"/>
      <c r="N73" s="52"/>
      <c r="O73" s="51"/>
      <c r="P73" s="52"/>
      <c r="Q73" s="52"/>
      <c r="R73" s="53"/>
    </row>
    <row r="74" spans="1:18" ht="216" customHeight="1">
      <c r="A74" s="54"/>
      <c r="B74" s="55"/>
      <c r="C74" s="56"/>
      <c r="D74" s="56"/>
      <c r="E74" s="57"/>
      <c r="F74" s="56"/>
      <c r="G74" s="57"/>
      <c r="H74" s="57"/>
      <c r="I74" s="56"/>
      <c r="J74" s="56"/>
      <c r="K74" s="57"/>
      <c r="L74" s="57"/>
      <c r="M74" s="57"/>
      <c r="N74" s="57"/>
      <c r="O74" s="56"/>
      <c r="P74" s="57"/>
      <c r="Q74" s="57"/>
      <c r="R74" s="56"/>
    </row>
    <row r="75" spans="1:18" ht="117" customHeight="1">
      <c r="A75" s="105" t="s">
        <v>128</v>
      </c>
      <c r="B75" s="105"/>
      <c r="C75" s="105"/>
      <c r="D75" s="72"/>
      <c r="E75" s="72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73"/>
      <c r="Q75" s="106" t="s">
        <v>80</v>
      </c>
      <c r="R75" s="106"/>
    </row>
    <row r="76" spans="1:18" s="59" customFormat="1" ht="45" hidden="1" customHeight="1">
      <c r="A76" s="75" t="s">
        <v>81</v>
      </c>
      <c r="B76" s="75"/>
      <c r="C76" s="75"/>
      <c r="D76" s="60"/>
      <c r="E76" s="60"/>
      <c r="F76" s="60"/>
      <c r="G76" s="60"/>
      <c r="O76" s="76"/>
      <c r="P76" s="76"/>
      <c r="Q76" s="76"/>
    </row>
    <row r="77" spans="1:18" ht="40.5" hidden="1" customHeight="1">
      <c r="A77" s="75" t="s">
        <v>82</v>
      </c>
      <c r="B77" s="75"/>
      <c r="C77" s="75"/>
      <c r="D77" s="60"/>
      <c r="E77" s="60"/>
      <c r="F77" s="60"/>
      <c r="G77" s="60"/>
      <c r="P77" s="77" t="s">
        <v>83</v>
      </c>
      <c r="Q77" s="77"/>
      <c r="R77" s="77"/>
    </row>
    <row r="78" spans="1:18" ht="53.25" hidden="1" customHeight="1"/>
    <row r="79" spans="1:18" ht="53.25" hidden="1" customHeight="1"/>
    <row r="80" spans="1:18" ht="53.25" hidden="1" customHeight="1"/>
  </sheetData>
  <mergeCells count="44">
    <mergeCell ref="F1:M1"/>
    <mergeCell ref="O1:R1"/>
    <mergeCell ref="A3:R3"/>
    <mergeCell ref="A4:R4"/>
    <mergeCell ref="A6:A8"/>
    <mergeCell ref="B6:B8"/>
    <mergeCell ref="C6:E6"/>
    <mergeCell ref="F6:I6"/>
    <mergeCell ref="J6:N6"/>
    <mergeCell ref="O6:R6"/>
    <mergeCell ref="A33:B33"/>
    <mergeCell ref="C7:D7"/>
    <mergeCell ref="H7:I7"/>
    <mergeCell ref="L7:N7"/>
    <mergeCell ref="Q7:R7"/>
    <mergeCell ref="B10:R10"/>
    <mergeCell ref="A15:B15"/>
    <mergeCell ref="A17:B17"/>
    <mergeCell ref="A25:B25"/>
    <mergeCell ref="A29:B29"/>
    <mergeCell ref="A31:B31"/>
    <mergeCell ref="A32:B32"/>
    <mergeCell ref="A62:B62"/>
    <mergeCell ref="A34:B34"/>
    <mergeCell ref="A38:B38"/>
    <mergeCell ref="A39:B39"/>
    <mergeCell ref="A41:B41"/>
    <mergeCell ref="B44:R44"/>
    <mergeCell ref="A46:B46"/>
    <mergeCell ref="A48:B48"/>
    <mergeCell ref="A52:B52"/>
    <mergeCell ref="A55:B55"/>
    <mergeCell ref="A57:B57"/>
    <mergeCell ref="A59:B59"/>
    <mergeCell ref="A76:C76"/>
    <mergeCell ref="O76:Q76"/>
    <mergeCell ref="A77:C77"/>
    <mergeCell ref="P77:R77"/>
    <mergeCell ref="A64:B64"/>
    <mergeCell ref="A66:B66"/>
    <mergeCell ref="A68:B68"/>
    <mergeCell ref="A72:B72"/>
    <mergeCell ref="A75:C75"/>
    <mergeCell ref="Q75:R75"/>
  </mergeCells>
  <pageMargins left="0.51181102362204722" right="0.39370078740157483" top="1.1811023622047245" bottom="0.39370078740157483" header="0.31496062992125984" footer="0"/>
  <pageSetup paperSize="9" scale="26" firstPageNumber="2" fitToHeight="2" orientation="landscape" useFirstPageNumber="1" r:id="rId1"/>
  <headerFooter scaleWithDoc="0">
    <oddHeader>&amp;C&amp;P</oddHeader>
    <evenHeader>&amp;C&amp;26&amp;[3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Р7-Офис/7.2.2.0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Изменения  стройка</vt:lpstr>
      <vt:lpstr>Изменения  стройка (2)</vt:lpstr>
      <vt:lpstr>Изменения  стройка (3)</vt:lpstr>
      <vt:lpstr>Изменения  стройка (4)</vt:lpstr>
      <vt:lpstr>'Изменения  стройка'!Print_Titles</vt:lpstr>
      <vt:lpstr>'Изменения  стройка (2)'!Print_Titles</vt:lpstr>
      <vt:lpstr>'Изменения  стройка (3)'!Print_Titles</vt:lpstr>
      <vt:lpstr>'Изменения  стройка (4)'!Print_Titles</vt:lpstr>
      <vt:lpstr>'Изменения  стройка (4)'!Заголовки_для_печати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Рязанцева</dc:creator>
  <cp:lastModifiedBy>Рязанцева</cp:lastModifiedBy>
  <cp:revision>3</cp:revision>
  <cp:lastPrinted>2024-10-22T09:21:37Z</cp:lastPrinted>
  <dcterms:created xsi:type="dcterms:W3CDTF">2024-05-06T07:43:54Z</dcterms:created>
  <dcterms:modified xsi:type="dcterms:W3CDTF">2024-10-22T12:23:40Z</dcterms:modified>
</cp:coreProperties>
</file>