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4"/>
  </bookViews>
  <sheets>
    <sheet name="1.3. Пок. РП по мес." sheetId="6" r:id="rId1"/>
    <sheet name="1.4. Мероприятия РП" sheetId="7" r:id="rId2"/>
    <sheet name="1.5. Фин. обес. РП" sheetId="1" r:id="rId3"/>
    <sheet name="1.6. Бюджет РП по месяцам" sheetId="2" r:id="rId4"/>
    <sheet name="План реализации РП -5" sheetId="8" r:id="rId5"/>
  </sheets>
  <definedNames>
    <definedName name="_bookmark5" localSheetId="0">#REF!</definedName>
    <definedName name="_bookmark5" localSheetId="1">#REF!</definedName>
    <definedName name="_bookmark5" localSheetId="2">#REF!</definedName>
    <definedName name="_bookmark5" localSheetId="3">'1.6. Бюджет РП по месяцам'!#REF!</definedName>
    <definedName name="_bookmark5" localSheetId="4">#REF!</definedName>
    <definedName name="_ftn1" localSheetId="1">#REF!</definedName>
    <definedName name="_ftn1" localSheetId="2">#REF!</definedName>
    <definedName name="_ftn1" localSheetId="3">'1.6. Бюджет РП по месяцам'!#REF!</definedName>
    <definedName name="_ftn1" localSheetId="4">#REF!</definedName>
    <definedName name="_ftn2" localSheetId="1">#REF!</definedName>
    <definedName name="_ftn2" localSheetId="2">#REF!</definedName>
    <definedName name="_ftn2" localSheetId="3">'1.6. Бюджет РП по месяцам'!#REF!</definedName>
    <definedName name="_ftn2" localSheetId="4">#REF!</definedName>
    <definedName name="_ftn3" localSheetId="4">#REF!</definedName>
    <definedName name="_ftn4" localSheetId="4">#REF!</definedName>
    <definedName name="_ftn5" localSheetId="4">#REF!</definedName>
    <definedName name="_ftn6" localSheetId="4">#REF!</definedName>
    <definedName name="_ftn7" localSheetId="4">#REF!</definedName>
    <definedName name="_ftn8" localSheetId="4">#REF!</definedName>
    <definedName name="_ftnref1" localSheetId="1">'1.4. Мероприятия РП'!$E$4</definedName>
    <definedName name="_ftnref1" localSheetId="2">#REF!</definedName>
    <definedName name="_ftnref1" localSheetId="3">'1.6. Бюджет РП по месяцам'!#REF!</definedName>
    <definedName name="_ftnref1" localSheetId="4">#REF!</definedName>
    <definedName name="_ftnref2" localSheetId="1">'1.4. Мероприятия РП'!#REF!</definedName>
    <definedName name="_ftnref2" localSheetId="2">#REF!</definedName>
    <definedName name="_ftnref2" localSheetId="3">'1.6. Бюджет РП по месяцам'!#REF!</definedName>
    <definedName name="_ftnref2" localSheetId="4">#REF!</definedName>
    <definedName name="_ftnref3" localSheetId="1">'1.4. Мероприятия РП'!#REF!</definedName>
    <definedName name="_ftnref3" localSheetId="2">#REF!</definedName>
    <definedName name="_ftnref3" localSheetId="3">'1.6. Бюджет РП по месяцам'!#REF!</definedName>
    <definedName name="_ftnref3" localSheetId="4">#REF!</definedName>
    <definedName name="_ftnref4" localSheetId="4">'План реализации РП -5'!$E$5</definedName>
    <definedName name="_ftnref5" localSheetId="4">'План реализации РП -5'!$G$5</definedName>
    <definedName name="_ftnref6" localSheetId="4">'План реализации РП -5'!$H$6</definedName>
    <definedName name="_ftnref7" localSheetId="4">'План реализации РП -5'!$I$5</definedName>
    <definedName name="_ftnref8" localSheetId="4">'План реализации РП -5'!$L$5</definedName>
    <definedName name="_Hlk127704986" localSheetId="4">'План реализации РП -5'!$A$8</definedName>
    <definedName name="_Hlk127716945" localSheetId="3">'1.6. Бюджет РП по месяцам'!#REF!</definedName>
    <definedName name="_Hlk127716945" localSheetId="4">#REF!</definedName>
    <definedName name="_xlnm.Print_Titles" localSheetId="1">'1.4. Мероприятия РП'!$4:$5</definedName>
    <definedName name="_xlnm.Print_Titles" localSheetId="2">'1.5. Фин. обес. РП'!$4:$6</definedName>
    <definedName name="_xlnm.Print_Titles" localSheetId="4">'План реализации РП -5'!$5:$7</definedName>
    <definedName name="_xlnm.Print_Area" localSheetId="0">'1.3. Пок. РП по мес.'!$A$2:$P$12</definedName>
    <definedName name="_xlnm.Print_Area" localSheetId="1">'1.4. Мероприятия РП'!$A$2:$P$14</definedName>
    <definedName name="_xlnm.Print_Area" localSheetId="2">'1.5. Фин. обес. РП'!$A$2:$O$31</definedName>
    <definedName name="_xlnm.Print_Area" localSheetId="3">'1.6. Бюджет РП по месяцам'!$A$2:$N$14</definedName>
    <definedName name="_xlnm.Print_Area" localSheetId="4">'План реализации РП -5'!$A$1:$M$82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4" i="2"/>
  <c r="N11"/>
  <c r="M11"/>
  <c r="L11"/>
  <c r="K11"/>
  <c r="J11"/>
  <c r="I11"/>
  <c r="I19" i="1"/>
  <c r="I39" l="1"/>
  <c r="O24"/>
  <c r="O23"/>
  <c r="O22"/>
  <c r="O21"/>
  <c r="O20"/>
  <c r="O19"/>
  <c r="M14" i="2" l="1"/>
  <c r="L14"/>
  <c r="K14"/>
  <c r="J14"/>
  <c r="I14"/>
  <c r="H14"/>
  <c r="G14"/>
  <c r="F14"/>
  <c r="E14"/>
  <c r="D14"/>
  <c r="A1" i="7" l="1"/>
  <c r="A1" i="6"/>
  <c r="C14" i="2" l="1"/>
  <c r="A1"/>
  <c r="H39" i="1"/>
  <c r="H34"/>
  <c r="I27"/>
  <c r="H27"/>
  <c r="H36" s="1"/>
  <c r="K25"/>
  <c r="J25"/>
  <c r="J34" s="1"/>
  <c r="I25"/>
  <c r="O25" s="1"/>
  <c r="O34" s="1"/>
  <c r="K18"/>
  <c r="J18"/>
  <c r="K17"/>
  <c r="J17"/>
  <c r="I17"/>
  <c r="O15"/>
  <c r="O14"/>
  <c r="O13"/>
  <c r="O12"/>
  <c r="O11"/>
  <c r="O10"/>
  <c r="H9"/>
  <c r="A1"/>
  <c r="K16" l="1"/>
  <c r="K33" s="1"/>
  <c r="K31" s="1"/>
  <c r="I36"/>
  <c r="O36" s="1"/>
  <c r="I30"/>
  <c r="O30" s="1"/>
  <c r="O27"/>
  <c r="O18"/>
  <c r="J16"/>
  <c r="J33" s="1"/>
  <c r="J31" s="1"/>
  <c r="O17"/>
  <c r="O39"/>
  <c r="I34"/>
  <c r="I16"/>
  <c r="O9"/>
  <c r="O33" s="1"/>
  <c r="H33"/>
  <c r="H31" s="1"/>
  <c r="O16" l="1"/>
  <c r="I33"/>
  <c r="O31" l="1"/>
  <c r="P31" s="1"/>
  <c r="I31"/>
</calcChain>
</file>

<file path=xl/sharedStrings.xml><?xml version="1.0" encoding="utf-8"?>
<sst xmlns="http://schemas.openxmlformats.org/spreadsheetml/2006/main" count="919" uniqueCount="231">
  <si>
    <t>№ п/п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</si>
  <si>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</si>
  <si>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</si>
  <si>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</si>
  <si>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</si>
  <si>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</si>
  <si>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</si>
  <si>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</si>
  <si>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</si>
  <si>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</si>
  <si>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</si>
  <si>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</si>
  <si>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</si>
  <si>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</t>
  </si>
  <si>
    <t>1.1.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</si>
  <si>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</si>
  <si>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Региональный бюджет (всего), из них:</t>
  </si>
  <si>
    <t>10 1 R1</t>
  </si>
  <si>
    <t xml:space="preserve"> 04 09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</si>
  <si>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</si>
  <si>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</si>
  <si>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</si>
  <si>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</si>
  <si>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</si>
  <si>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</si>
  <si>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</si>
  <si>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</si>
  <si>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</si>
  <si>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</si>
  <si>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</si>
  <si>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</si>
  <si>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</si>
  <si>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</si>
  <si>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</si>
  <si>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</si>
  <si>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</si>
  <si>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3.</t>
  </si>
  <si>
    <t>3.1.</t>
  </si>
  <si>
    <t>Итого по региональному проекту:</t>
  </si>
  <si>
    <t>в том числе:</t>
  </si>
  <si>
    <t>Региональный бюджет</t>
  </si>
  <si>
    <t xml:space="preserve">6. Помесячный план исполнения областного бюджета в части бюджетных ассигнований, предусмотренных </t>
  </si>
  <si>
    <t xml:space="preserve">  №  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</si>
  <si>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</si>
  <si>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</si>
  <si>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</si>
  <si>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</si>
  <si>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</si>
  <si>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</si>
  <si>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</si>
  <si>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</si>
  <si>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</si>
  <si>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</si>
  <si>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</si>
  <si>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</si>
  <si>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</si>
  <si>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ИТОГО:</t>
  </si>
  <si>
    <t>Евтушенко С.В.</t>
  </si>
  <si>
    <t>2.</t>
  </si>
  <si>
    <t>Показатели регионального проекта</t>
  </si>
  <si>
    <t>Уровень показателя</t>
  </si>
  <si>
    <t>Единица измерения (по ОКЕИ)</t>
  </si>
  <si>
    <t>Базовое значение</t>
  </si>
  <si>
    <t xml:space="preserve">Информационная система </t>
  </si>
  <si>
    <t>значение</t>
  </si>
  <si>
    <t>год</t>
  </si>
  <si>
    <t>1.1</t>
  </si>
  <si>
    <t>Процент</t>
  </si>
  <si>
    <t>Нет</t>
  </si>
  <si>
    <t>2.1</t>
  </si>
  <si>
    <t>Плановые значения по кварталам/месяцам</t>
  </si>
  <si>
    <t>2.1.</t>
  </si>
  <si>
    <t>№                      п/п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</si>
  <si>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</si>
  <si>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</si>
  <si>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</si>
  <si>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Уровень мероприятия (результата)</t>
  </si>
  <si>
    <t>Связь с показателями регионального проекта</t>
  </si>
  <si>
    <t>Х</t>
  </si>
  <si>
    <t xml:space="preserve"> -</t>
  </si>
  <si>
    <t xml:space="preserve">      </t>
  </si>
  <si>
    <t>1.1.1.</t>
  </si>
  <si>
    <t xml:space="preserve">  </t>
  </si>
  <si>
    <t>2.1.1.</t>
  </si>
  <si>
    <t>3.1.1.</t>
  </si>
  <si>
    <t>№       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</si>
  <si>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</si>
  <si>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</si>
  <si>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</si>
  <si>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</si>
  <si>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</si>
  <si>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</si>
  <si>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</si>
  <si>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</si>
  <si>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</si>
  <si>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предшествен-ники</t>
  </si>
  <si>
    <t>последователи</t>
  </si>
  <si>
    <t>X</t>
  </si>
  <si>
    <t>1.1.К1.</t>
  </si>
  <si>
    <t>Утверждены (одобрены, сформированы) документы, необходимые для оказания услуги (выполнения работы)</t>
  </si>
  <si>
    <t>1.1.К2.</t>
  </si>
  <si>
    <t>Для оказания услуги (выполнения работы) подготовлено материально-техническое (кадровое) обеспечение</t>
  </si>
  <si>
    <t>1.1.К3.</t>
  </si>
  <si>
    <t>Услуга оказана (работы выполнены)</t>
  </si>
  <si>
    <t>1.1.К4.</t>
  </si>
  <si>
    <t>Закупка включена в план закупок</t>
  </si>
  <si>
    <t>1.1.К5.</t>
  </si>
  <si>
    <t>Произведена приемка поставленных товаров, выполненных работ, оказанных услуг</t>
  </si>
  <si>
    <t>1.1.К6.</t>
  </si>
  <si>
    <t>3.1.К2.</t>
  </si>
  <si>
    <t>3.1.К4.</t>
  </si>
  <si>
    <t>3.1.К5.</t>
  </si>
  <si>
    <t>3.1.К6.</t>
  </si>
  <si>
    <t>Доля автомобильных дорог, входящих в опорную сеть, соответствующих нормативным требованиям</t>
  </si>
  <si>
    <t>ФП</t>
  </si>
  <si>
    <t xml:space="preserve">На конец 2025 года 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</si>
  <si>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</t>
  </si>
  <si>
    <t xml:space="preserve">Единица </t>
  </si>
  <si>
    <t>Благоустройство территории, ремонт объектов недвижимого имущества</t>
  </si>
  <si>
    <t>Федеральный проект</t>
  </si>
  <si>
    <t xml:space="preserve">Строительство (реконструкция, техническое перевооружение, приобретение) объекта недвижимого имущества
</t>
  </si>
  <si>
    <t xml:space="preserve">  Всего на конец       2025 года     (тыс. рублей)</t>
  </si>
  <si>
    <t>Внутренний документ</t>
  </si>
  <si>
    <t>1.1.К7.</t>
  </si>
  <si>
    <t>1.1.К8.</t>
  </si>
  <si>
    <t>3.1.К7.</t>
  </si>
  <si>
    <t>Адрес объекта         (в соответствии                       с ФИАС)</t>
  </si>
  <si>
    <t xml:space="preserve">   </t>
  </si>
  <si>
    <t xml:space="preserve"> </t>
  </si>
  <si>
    <t xml:space="preserve">январь </t>
  </si>
  <si>
    <t>Годы</t>
  </si>
  <si>
    <t>3. Помесячный план достижения показателей регионального проекта 4 в 2025 году</t>
  </si>
  <si>
    <t>4. Мероприятия (результаты) регионального проекта 4</t>
  </si>
  <si>
    <t xml:space="preserve">      на финансовое обеспечение реализации регионального проекта 4 в 2025 году</t>
  </si>
  <si>
    <t>Бюджеты муниципальных образований</t>
  </si>
  <si>
    <t>5. Финансовое обеспечение реализации регионального проекта 4</t>
  </si>
  <si>
    <t>Доля автомобильных дорог регионального                   и межмуниципального значения, соответствующих нормативным требованиям</t>
  </si>
  <si>
    <t>Признак «Участие муниципального образования»</t>
  </si>
  <si>
    <t>Приведены в нормативное состояние автомобильные дороги регионального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</si>
  <si>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Доля автомобильных дорог регионального                                   и межмуниципального значения, соответствующих нормативным требованиям</t>
  </si>
  <si>
    <t xml:space="preserve">Осуществлено строительство                        и реконструкция автомобильных дорог регионального или межмуниципального, местного значения и искусственных дорожных сооружений на них
</t>
  </si>
  <si>
    <t>Приведены в нормативное состояние автомобильные дороги регионального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</si>
  <si>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 xml:space="preserve">Количество объектов по строительству и реконструкции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«Региональная и местная дорожная сеть»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</si>
  <si>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Количество отремонтированных объектов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«Региональная и местная дорожная сеть».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1 к государственной программе</t>
  </si>
  <si>
    <t>Осуществлено строительство и реконструкция автомобильных дорог регионального                          или межмуниципального, местного значения                        и искусственных дорожных сооружений на них</t>
  </si>
  <si>
    <t>План реализации регионального проекта «Региональная и местная дорожная сеть», входящего в национальный проект «Инфраструктура для жизни»</t>
  </si>
  <si>
    <t xml:space="preserve">Приложение                                                                                                    к паспорту регионального проекта                                                                                «Региональная и местная дорожная сеть»,                                                 входящего в национальный проект               «Инфраструктура для жизни»      </t>
  </si>
  <si>
    <t>единица измерения (по ОКЕИ)</t>
  </si>
  <si>
    <t>Приведены в нормативное состояние автомобильные дороги регионального         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</si>
  <si>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Прочий тип документа. Информация об исполнении контрольной точки</t>
  </si>
  <si>
    <t>1.1.К9.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</si>
  <si>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</si>
  <si>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</si>
  <si>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</si>
  <si>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</si>
  <si>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</si>
  <si>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</si>
  <si>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</si>
  <si>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</si>
  <si>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</si>
  <si>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</si>
  <si>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</si>
  <si>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1.1.К22.</t>
  </si>
  <si>
    <t>1.1.К24.</t>
  </si>
  <si>
    <t>1.1.К25.</t>
  </si>
  <si>
    <t>1.1.К26.</t>
  </si>
  <si>
    <t>1.1.К27.</t>
  </si>
  <si>
    <t>1.1.К29.</t>
  </si>
  <si>
    <t>1.1.К31.</t>
  </si>
  <si>
    <t>1.1.К32.</t>
  </si>
  <si>
    <t>1.1.К33.</t>
  </si>
  <si>
    <t>1.1.К34.</t>
  </si>
  <si>
    <t>1.1.К36.</t>
  </si>
  <si>
    <t>1.1.К38.</t>
  </si>
  <si>
    <t>1.1.К39.</t>
  </si>
  <si>
    <t>1.1.К40.</t>
  </si>
  <si>
    <t>1.1.К41.</t>
  </si>
  <si>
    <t>2.1.К1.</t>
  </si>
  <si>
    <t>2.1.К2.</t>
  </si>
  <si>
    <t>2.1.К3.</t>
  </si>
  <si>
    <t>2.1.К4.</t>
  </si>
  <si>
    <t>Утверждены правила распределения и предоставления бюджетам субъектов Российской Федерации межбюджетных трансфертов</t>
  </si>
  <si>
    <t>2.1.К5.</t>
  </si>
  <si>
    <t>2.1.К6.</t>
  </si>
  <si>
    <t>2.1.К7.</t>
  </si>
  <si>
    <t>2.1.К8.</t>
  </si>
  <si>
    <t>2.1.К9.</t>
  </si>
  <si>
    <t>2.1.К10.</t>
  </si>
  <si>
    <t>2.1.К11.</t>
  </si>
  <si>
    <t>2.1.К12.</t>
  </si>
  <si>
    <t>2.1.К13.</t>
  </si>
  <si>
    <t>3.1.К.3</t>
  </si>
  <si>
    <t>3.1.К9.</t>
  </si>
  <si>
    <t>3.1.К11.</t>
  </si>
  <si>
    <t>3.1.К12.</t>
  </si>
  <si>
    <t>3.1.К13.</t>
  </si>
  <si>
    <t>3.1.К14.</t>
  </si>
  <si>
    <t>3.1.К.10.</t>
  </si>
  <si>
    <t>3.1.К.8.</t>
  </si>
  <si>
    <t>3.1.К.1.</t>
  </si>
  <si>
    <t>1.1.К.37.</t>
  </si>
  <si>
    <t>1.1.К.35.</t>
  </si>
  <si>
    <t>1.1.К.30.</t>
  </si>
  <si>
    <t>1.1.К.28.</t>
  </si>
  <si>
    <t>1.1.К.23.</t>
  </si>
  <si>
    <t>1.1.К.21.</t>
  </si>
  <si>
    <t>Приведены в нормативное состояние автомобильные дороги регионального                                           или межмуниципального, местного значения                                и искусственные дорожные сооружения на них, а также дорожная сеть городских агломераций</t>
  </si>
  <si>
    <t>Сведения о государственном (муниципальном) контракте внесены в реестр контрактов, заключенных заказчиками по результатам закупок</t>
  </si>
  <si>
    <t xml:space="preserve">Количество объектов по строительству и реконструкции                 на автомобильных дорогах регионального и межмуниципального, местного значения и искусственных сооружений на них в рамках мероприятий, направленных                  на достижение показателей федерального проекта «Региональная и местная дорожная сеть»   </t>
  </si>
  <si>
    <t>Сведения о государственном (муниципальном) контракте внесены  в реестр контрактов, заключенных заказчиками по результатам закупок</t>
  </si>
  <si>
    <t xml:space="preserve">Осуществлено строительство                                       и реконструкция автомобильных дорог регионального или межмуниципального, местного значения и искусственных дорожных сооружений на них
</t>
  </si>
  <si>
    <t>Количество отремонтированных объектов на автомобильных дорогах регионального                                         и межмуниципального, местного значения и искусственных сооружений на них в рамках мероприятий, направленных                    на достижение показателей федерального проекта «Региональная и местная дорожная сеть»</t>
  </si>
  <si>
    <t>Постановление Правительства Белгородской области                         «Об утверждении государственной программы Белгородской области  «Совершенствование и развитие транспортной системы и дорожной сети Белгородской области»</t>
  </si>
  <si>
    <t>Постановление. Документ                      об утверждении правил распределения и предоставления межбюджетных трансфертов</t>
  </si>
  <si>
    <t>Постановление. Документ                     об утверждении правил распределения и предоставления межбюджетных трансфертов</t>
  </si>
  <si>
    <t>Приведены в нормативное состояние автомобильные дороги регионального                                        или межмуниципального, местного значения                         и искусственные дорожные сооружения на них, а также дорожная сеть городских агломераций</t>
  </si>
  <si>
    <t>Произведена оплата поставленных товаров, выполненных работ, оказанных услуг  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</si>
  <si>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</si>
  <si>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</si>
  <si>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</si>
  <si>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</si>
  <si>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</si>
  <si>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</si>
  <si>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</si>
  <si>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    по государственному (муниципальному) контракту</t>
  </si>
  <si>
    <t>VI. Паспорт регионального проекта «Региональная и местная дорожная сеть», входящего в национальный проект                                                                                                                       «Инфраструктура для жизни» (далее  –  региональный проект 4)</t>
  </si>
  <si>
    <t>Доля автомобильных дорог регионального                                   и межмуниципального значения, соответствующих нормативным требованиям. Доля автомобильных дорог, входящих в опорную сеть, соответствующих нормативным требованиям</t>
  </si>
  <si>
    <t xml:space="preserve">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      </t>
  </si>
  <si>
    <t>Доведено до нормативного состояния 85 процентов опорной сети, в том числе за счет строительства и реконструкции автомобильных дорог и искусственных сооружений</t>
  </si>
  <si>
    <t xml:space="preserve"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агломераций.
Перечень мероприятий и объектов приведен в приложении № 1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 иных межбюджетных трансфертов, выделяемых из областного бюджета бюджетам муниципальных районов, городских и муниципальных округов Белгородской области на приведение                                в нормативное состояние автомобильных дорог местного значения и искусственных дорожных сооружений, приведен в приложениях № 2 и № 3 к государственной программе
</t>
  </si>
  <si>
    <t>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</si>
</sst>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#,##0.0"/>
    <numFmt numFmtId="166" formatCode="#,##0.000"/>
    <numFmt numFmtId="167" formatCode="0.0000"/>
  </numFmts>
  <fonts count="35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95">
    <xf numFmtId="0" fontId="0" fillId="0" borderId="0"/>
    <xf numFmtId="0" fontId="2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26" fillId="0" borderId="0"/>
    <xf numFmtId="0" fontId="1" fillId="0" borderId="0"/>
  </cellStyleXfs>
  <cellXfs count="188">
    <xf numFmtId="0" fontId="0" fillId="0" borderId="0" xfId="0"/>
    <xf numFmtId="0" fontId="11" fillId="0" borderId="0" xfId="0" applyFont="1" applyAlignment="1" applyProtection="1"/>
    <xf numFmtId="0" fontId="11" fillId="0" borderId="0" xfId="0" applyFont="1" applyAlignment="1" applyProtection="1">
      <alignment wrapText="1"/>
    </xf>
    <xf numFmtId="0" fontId="12" fillId="0" borderId="0" xfId="0" applyFont="1" applyAlignment="1" applyProtection="1"/>
    <xf numFmtId="0" fontId="13" fillId="0" borderId="0" xfId="0" applyFont="1" applyAlignment="1" applyProtection="1"/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/>
    <xf numFmtId="0" fontId="13" fillId="0" borderId="0" xfId="0" applyFont="1" applyAlignment="1" applyProtection="1">
      <alignment horizontal="right" vertical="center"/>
    </xf>
    <xf numFmtId="0" fontId="19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165" fontId="13" fillId="0" borderId="1" xfId="0" applyNumberFormat="1" applyFont="1" applyBorder="1" applyAlignment="1" applyProtection="1">
      <alignment horizontal="center" vertical="center" wrapText="1"/>
    </xf>
    <xf numFmtId="165" fontId="11" fillId="0" borderId="0" xfId="0" applyNumberFormat="1" applyFont="1" applyAlignment="1" applyProtection="1"/>
    <xf numFmtId="0" fontId="13" fillId="0" borderId="2" xfId="0" applyFont="1" applyBorder="1" applyAlignment="1" applyProtection="1">
      <alignment horizontal="center" vertical="center" wrapText="1"/>
    </xf>
    <xf numFmtId="165" fontId="13" fillId="0" borderId="3" xfId="0" applyNumberFormat="1" applyFont="1" applyBorder="1" applyAlignment="1" applyProtection="1">
      <alignment horizontal="center" vertical="center" wrapText="1"/>
    </xf>
    <xf numFmtId="165" fontId="13" fillId="0" borderId="2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</xf>
    <xf numFmtId="165" fontId="22" fillId="0" borderId="2" xfId="0" applyNumberFormat="1" applyFont="1" applyBorder="1" applyAlignment="1" applyProtection="1">
      <alignment horizontal="center" vertical="center"/>
    </xf>
    <xf numFmtId="165" fontId="13" fillId="0" borderId="4" xfId="0" applyNumberFormat="1" applyFont="1" applyBorder="1" applyAlignment="1" applyProtection="1">
      <alignment horizontal="center" vertical="center" wrapText="1"/>
    </xf>
    <xf numFmtId="165" fontId="22" fillId="0" borderId="0" xfId="85" applyNumberFormat="1" applyFont="1" applyBorder="1" applyAlignment="1" applyProtection="1">
      <alignment horizontal="center" vertical="center"/>
    </xf>
    <xf numFmtId="165" fontId="13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/>
    </xf>
    <xf numFmtId="165" fontId="13" fillId="0" borderId="7" xfId="0" applyNumberFormat="1" applyFont="1" applyBorder="1" applyAlignment="1" applyProtection="1">
      <alignment horizontal="center" vertical="center" wrapText="1"/>
    </xf>
    <xf numFmtId="165" fontId="13" fillId="0" borderId="6" xfId="0" applyNumberFormat="1" applyFont="1" applyBorder="1" applyAlignment="1" applyProtection="1">
      <alignment horizontal="center" vertical="center" wrapText="1"/>
    </xf>
    <xf numFmtId="0" fontId="22" fillId="0" borderId="1" xfId="32" applyFont="1" applyBorder="1" applyAlignment="1" applyProtection="1">
      <alignment horizontal="center" vertical="center" wrapText="1"/>
    </xf>
    <xf numFmtId="3" fontId="22" fillId="0" borderId="1" xfId="32" applyNumberFormat="1" applyFont="1" applyBorder="1" applyAlignment="1" applyProtection="1">
      <alignment horizontal="center" vertical="center"/>
    </xf>
    <xf numFmtId="165" fontId="13" fillId="0" borderId="1" xfId="32" applyNumberFormat="1" applyFont="1" applyBorder="1" applyAlignment="1" applyProtection="1">
      <alignment horizontal="center" vertical="center" wrapText="1"/>
    </xf>
    <xf numFmtId="165" fontId="13" fillId="0" borderId="2" xfId="32" applyNumberFormat="1" applyFont="1" applyBorder="1" applyAlignment="1" applyProtection="1">
      <alignment horizontal="center" vertical="center" wrapText="1"/>
    </xf>
    <xf numFmtId="4" fontId="13" fillId="0" borderId="2" xfId="32" applyNumberFormat="1" applyFont="1" applyBorder="1" applyAlignment="1" applyProtection="1">
      <alignment horizontal="center" vertical="center" wrapText="1"/>
    </xf>
    <xf numFmtId="0" fontId="22" fillId="0" borderId="6" xfId="32" applyFont="1" applyBorder="1" applyAlignment="1" applyProtection="1">
      <alignment horizontal="center" vertical="center" wrapText="1"/>
    </xf>
    <xf numFmtId="165" fontId="22" fillId="0" borderId="1" xfId="32" applyNumberFormat="1" applyFont="1" applyBorder="1" applyAlignment="1" applyProtection="1">
      <alignment horizontal="center" vertical="center"/>
    </xf>
    <xf numFmtId="165" fontId="22" fillId="0" borderId="2" xfId="32" applyNumberFormat="1" applyFont="1" applyBorder="1" applyAlignment="1" applyProtection="1">
      <alignment horizontal="center" vertical="center"/>
    </xf>
    <xf numFmtId="4" fontId="22" fillId="0" borderId="2" xfId="32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/>
    </xf>
    <xf numFmtId="4" fontId="13" fillId="0" borderId="2" xfId="0" applyNumberFormat="1" applyFont="1" applyBorder="1" applyAlignment="1" applyProtection="1">
      <alignment horizontal="center" vertical="center" wrapText="1"/>
    </xf>
    <xf numFmtId="4" fontId="13" fillId="0" borderId="1" xfId="32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left" vertical="top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1" fillId="0" borderId="0" xfId="0" applyNumberFormat="1" applyFont="1" applyAlignment="1" applyProtection="1"/>
    <xf numFmtId="0" fontId="13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/>
    <xf numFmtId="0" fontId="18" fillId="0" borderId="1" xfId="0" applyFont="1" applyBorder="1" applyAlignment="1" applyProtection="1">
      <alignment horizontal="left" vertical="center" wrapText="1"/>
    </xf>
    <xf numFmtId="165" fontId="18" fillId="0" borderId="1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vertical="center" wrapText="1"/>
    </xf>
    <xf numFmtId="0" fontId="11" fillId="0" borderId="0" xfId="21" applyFont="1" applyAlignment="1" applyProtection="1"/>
    <xf numFmtId="0" fontId="11" fillId="0" borderId="0" xfId="21" applyFont="1" applyAlignment="1" applyProtection="1">
      <alignment wrapText="1"/>
    </xf>
    <xf numFmtId="0" fontId="12" fillId="0" borderId="0" xfId="1" applyFont="1" applyBorder="1" applyAlignment="1" applyProtection="1"/>
    <xf numFmtId="0" fontId="13" fillId="0" borderId="0" xfId="21" applyFont="1" applyAlignment="1" applyProtection="1"/>
    <xf numFmtId="0" fontId="23" fillId="0" borderId="0" xfId="21" applyFont="1" applyAlignment="1" applyProtection="1">
      <alignment horizontal="center" vertical="center" wrapText="1"/>
    </xf>
    <xf numFmtId="0" fontId="13" fillId="0" borderId="0" xfId="21" applyFont="1" applyAlignment="1" applyProtection="1">
      <alignment horizontal="center" vertical="center" wrapText="1"/>
    </xf>
    <xf numFmtId="0" fontId="18" fillId="0" borderId="8" xfId="21" applyFont="1" applyBorder="1" applyAlignment="1" applyProtection="1">
      <alignment horizontal="center" vertical="center" wrapText="1"/>
    </xf>
    <xf numFmtId="0" fontId="18" fillId="0" borderId="0" xfId="21" applyFont="1" applyBorder="1" applyAlignment="1" applyProtection="1">
      <alignment horizontal="center" vertical="center" wrapText="1"/>
    </xf>
    <xf numFmtId="0" fontId="13" fillId="0" borderId="0" xfId="21" applyFont="1" applyBorder="1" applyAlignment="1" applyProtection="1">
      <alignment wrapText="1"/>
    </xf>
    <xf numFmtId="0" fontId="13" fillId="0" borderId="0" xfId="21" applyFont="1" applyBorder="1" applyAlignment="1" applyProtection="1"/>
    <xf numFmtId="0" fontId="13" fillId="0" borderId="0" xfId="21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 vertical="top" wrapText="1"/>
    </xf>
    <xf numFmtId="0" fontId="22" fillId="0" borderId="1" xfId="0" applyFont="1" applyBorder="1" applyAlignment="1" applyProtection="1">
      <alignment vertical="top" wrapText="1"/>
    </xf>
    <xf numFmtId="165" fontId="13" fillId="0" borderId="1" xfId="0" applyNumberFormat="1" applyFont="1" applyBorder="1" applyAlignment="1" applyProtection="1">
      <alignment horizontal="center" vertical="top" wrapText="1"/>
    </xf>
    <xf numFmtId="165" fontId="22" fillId="0" borderId="1" xfId="0" applyNumberFormat="1" applyFont="1" applyBorder="1" applyAlignment="1" applyProtection="1">
      <alignment horizontal="center" vertical="top" wrapText="1"/>
    </xf>
    <xf numFmtId="165" fontId="13" fillId="0" borderId="0" xfId="21" applyNumberFormat="1" applyFont="1" applyBorder="1" applyAlignment="1" applyProtection="1">
      <alignment wrapText="1"/>
    </xf>
    <xf numFmtId="0" fontId="13" fillId="0" borderId="1" xfId="0" applyFont="1" applyBorder="1" applyAlignment="1" applyProtection="1"/>
    <xf numFmtId="165" fontId="18" fillId="2" borderId="1" xfId="0" applyNumberFormat="1" applyFont="1" applyFill="1" applyBorder="1" applyAlignment="1" applyProtection="1">
      <alignment horizontal="center" vertical="center" wrapText="1"/>
    </xf>
    <xf numFmtId="166" fontId="13" fillId="0" borderId="0" xfId="0" applyNumberFormat="1" applyFont="1" applyBorder="1" applyAlignment="1" applyProtection="1">
      <alignment wrapText="1"/>
    </xf>
    <xf numFmtId="0" fontId="13" fillId="0" borderId="0" xfId="0" applyFont="1" applyBorder="1" applyAlignment="1" applyProtection="1"/>
    <xf numFmtId="166" fontId="11" fillId="0" borderId="0" xfId="21" applyNumberFormat="1" applyFont="1" applyAlignment="1" applyProtection="1">
      <alignment wrapText="1"/>
    </xf>
    <xf numFmtId="0" fontId="13" fillId="0" borderId="0" xfId="93" applyNumberFormat="1" applyFont="1"/>
    <xf numFmtId="0" fontId="27" fillId="4" borderId="1" xfId="93" applyNumberFormat="1" applyFont="1" applyFill="1" applyBorder="1" applyAlignment="1">
      <alignment vertical="center" wrapText="1"/>
    </xf>
    <xf numFmtId="0" fontId="27" fillId="0" borderId="1" xfId="93" applyFont="1" applyBorder="1" applyAlignment="1">
      <alignment horizontal="center" vertical="center" wrapText="1"/>
    </xf>
    <xf numFmtId="0" fontId="27" fillId="4" borderId="1" xfId="93" applyNumberFormat="1" applyFont="1" applyFill="1" applyBorder="1" applyAlignment="1">
      <alignment horizontal="center" vertical="center" wrapText="1"/>
    </xf>
    <xf numFmtId="0" fontId="12" fillId="0" borderId="0" xfId="93" applyNumberFormat="1" applyFont="1"/>
    <xf numFmtId="0" fontId="11" fillId="0" borderId="0" xfId="93" applyNumberFormat="1" applyFont="1"/>
    <xf numFmtId="0" fontId="11" fillId="0" borderId="0" xfId="93" applyNumberFormat="1" applyFont="1" applyAlignment="1">
      <alignment wrapText="1"/>
    </xf>
    <xf numFmtId="0" fontId="13" fillId="0" borderId="0" xfId="93" applyNumberFormat="1" applyFont="1" applyAlignment="1">
      <alignment horizontal="center" vertical="center"/>
    </xf>
    <xf numFmtId="0" fontId="18" fillId="0" borderId="0" xfId="93" applyNumberFormat="1" applyFont="1" applyBorder="1" applyAlignment="1">
      <alignment horizontal="center" vertical="center"/>
    </xf>
    <xf numFmtId="0" fontId="13" fillId="0" borderId="1" xfId="93" applyNumberFormat="1" applyFont="1" applyBorder="1" applyAlignment="1">
      <alignment horizontal="center" vertical="center" wrapText="1"/>
    </xf>
    <xf numFmtId="0" fontId="15" fillId="0" borderId="0" xfId="93" applyNumberFormat="1" applyFont="1" applyAlignment="1">
      <alignment horizontal="center" vertical="center" wrapText="1"/>
    </xf>
    <xf numFmtId="0" fontId="15" fillId="0" borderId="0" xfId="93" applyNumberFormat="1" applyFont="1" applyAlignment="1">
      <alignment horizontal="center" vertical="center"/>
    </xf>
    <xf numFmtId="0" fontId="16" fillId="0" borderId="0" xfId="93" applyNumberFormat="1" applyFont="1" applyAlignment="1">
      <alignment horizontal="center" vertical="center"/>
    </xf>
    <xf numFmtId="0" fontId="18" fillId="0" borderId="0" xfId="93" applyNumberFormat="1" applyFont="1" applyAlignment="1">
      <alignment horizontal="center" vertical="center"/>
    </xf>
    <xf numFmtId="0" fontId="23" fillId="0" borderId="0" xfId="93" applyNumberFormat="1" applyFont="1" applyAlignment="1">
      <alignment horizontal="center" vertical="center" wrapText="1"/>
    </xf>
    <xf numFmtId="0" fontId="23" fillId="0" borderId="0" xfId="93" applyNumberFormat="1" applyFont="1" applyAlignment="1">
      <alignment horizontal="center" vertical="center"/>
    </xf>
    <xf numFmtId="0" fontId="13" fillId="0" borderId="0" xfId="93" applyNumberFormat="1" applyFont="1" applyAlignment="1">
      <alignment horizontal="center" vertical="center" wrapText="1"/>
    </xf>
    <xf numFmtId="0" fontId="18" fillId="0" borderId="10" xfId="93" applyNumberFormat="1" applyFont="1" applyBorder="1" applyAlignment="1">
      <alignment horizontal="center" vertical="center" wrapText="1"/>
    </xf>
    <xf numFmtId="0" fontId="22" fillId="0" borderId="10" xfId="93" applyNumberFormat="1" applyFont="1" applyBorder="1" applyAlignment="1">
      <alignment horizontal="center" vertical="center" wrapText="1"/>
    </xf>
    <xf numFmtId="0" fontId="22" fillId="4" borderId="10" xfId="93" applyNumberFormat="1" applyFont="1" applyFill="1" applyBorder="1" applyAlignment="1">
      <alignment horizontal="left" vertical="center" wrapText="1"/>
    </xf>
    <xf numFmtId="0" fontId="22" fillId="4" borderId="10" xfId="93" applyNumberFormat="1" applyFont="1" applyFill="1" applyBorder="1" applyAlignment="1">
      <alignment horizontal="center" vertical="center" wrapText="1"/>
    </xf>
    <xf numFmtId="0" fontId="27" fillId="4" borderId="10" xfId="93" applyNumberFormat="1" applyFont="1" applyFill="1" applyBorder="1" applyAlignment="1">
      <alignment horizontal="center" vertical="center" wrapText="1"/>
    </xf>
    <xf numFmtId="0" fontId="27" fillId="4" borderId="10" xfId="93" applyNumberFormat="1" applyFont="1" applyFill="1" applyBorder="1" applyAlignment="1">
      <alignment horizontal="center" vertical="center"/>
    </xf>
    <xf numFmtId="167" fontId="27" fillId="4" borderId="10" xfId="93" applyNumberFormat="1" applyFont="1" applyFill="1" applyBorder="1" applyAlignment="1">
      <alignment horizontal="center" vertical="center"/>
    </xf>
    <xf numFmtId="0" fontId="13" fillId="0" borderId="10" xfId="93" applyNumberFormat="1" applyFont="1" applyBorder="1" applyAlignment="1">
      <alignment horizontal="center" vertical="center" wrapText="1"/>
    </xf>
    <xf numFmtId="0" fontId="22" fillId="0" borderId="1" xfId="93" applyNumberFormat="1" applyFont="1" applyBorder="1" applyAlignment="1">
      <alignment horizontal="center" vertical="center" wrapText="1"/>
    </xf>
    <xf numFmtId="0" fontId="22" fillId="4" borderId="1" xfId="93" applyNumberFormat="1" applyFont="1" applyFill="1" applyBorder="1" applyAlignment="1">
      <alignment horizontal="center" vertical="center" wrapText="1"/>
    </xf>
    <xf numFmtId="0" fontId="27" fillId="4" borderId="1" xfId="93" applyNumberFormat="1" applyFont="1" applyFill="1" applyBorder="1" applyAlignment="1">
      <alignment horizontal="center" vertical="center"/>
    </xf>
    <xf numFmtId="0" fontId="1" fillId="0" borderId="0" xfId="93" applyNumberFormat="1" applyFont="1"/>
    <xf numFmtId="0" fontId="13" fillId="0" borderId="0" xfId="93" applyNumberFormat="1" applyFont="1" applyBorder="1" applyAlignment="1">
      <alignment horizontal="left" vertical="center" wrapText="1"/>
    </xf>
    <xf numFmtId="0" fontId="1" fillId="0" borderId="0" xfId="93" applyNumberFormat="1" applyFont="1" applyBorder="1"/>
    <xf numFmtId="0" fontId="16" fillId="0" borderId="0" xfId="93" applyNumberFormat="1" applyFont="1" applyAlignment="1">
      <alignment horizontal="center" vertical="center" wrapText="1"/>
    </xf>
    <xf numFmtId="0" fontId="18" fillId="0" borderId="0" xfId="93" applyNumberFormat="1" applyFont="1" applyBorder="1" applyAlignment="1">
      <alignment horizontal="center" vertical="center" wrapText="1"/>
    </xf>
    <xf numFmtId="0" fontId="18" fillId="0" borderId="0" xfId="93" applyNumberFormat="1" applyFont="1" applyAlignment="1">
      <alignment horizontal="center" vertical="center" wrapText="1"/>
    </xf>
    <xf numFmtId="0" fontId="19" fillId="3" borderId="1" xfId="93" applyNumberFormat="1" applyFont="1" applyFill="1" applyBorder="1" applyAlignment="1">
      <alignment horizontal="center" vertical="center" wrapText="1"/>
    </xf>
    <xf numFmtId="0" fontId="14" fillId="5" borderId="1" xfId="94" applyFont="1" applyFill="1" applyBorder="1" applyAlignment="1">
      <alignment horizontal="left" vertical="center" wrapText="1"/>
    </xf>
    <xf numFmtId="0" fontId="23" fillId="3" borderId="1" xfId="93" applyNumberFormat="1" applyFont="1" applyFill="1" applyBorder="1" applyAlignment="1">
      <alignment horizontal="left" vertical="center" wrapText="1"/>
    </xf>
    <xf numFmtId="0" fontId="16" fillId="3" borderId="1" xfId="93" applyNumberFormat="1" applyFont="1" applyFill="1" applyBorder="1" applyAlignment="1">
      <alignment horizontal="center" vertical="center" wrapText="1"/>
    </xf>
    <xf numFmtId="49" fontId="11" fillId="0" borderId="1" xfId="93" applyNumberFormat="1" applyFont="1" applyBorder="1" applyAlignment="1">
      <alignment horizontal="center" vertical="center" wrapText="1"/>
    </xf>
    <xf numFmtId="0" fontId="11" fillId="0" borderId="1" xfId="93" applyNumberFormat="1" applyFont="1" applyBorder="1" applyAlignment="1">
      <alignment horizontal="center" vertical="center" wrapText="1"/>
    </xf>
    <xf numFmtId="0" fontId="29" fillId="0" borderId="1" xfId="93" applyNumberFormat="1" applyFont="1" applyBorder="1" applyAlignment="1">
      <alignment horizontal="center" vertical="center" wrapText="1"/>
    </xf>
    <xf numFmtId="167" fontId="30" fillId="4" borderId="10" xfId="93" applyNumberFormat="1" applyFont="1" applyFill="1" applyBorder="1" applyAlignment="1">
      <alignment horizontal="center" vertical="center"/>
    </xf>
    <xf numFmtId="0" fontId="22" fillId="0" borderId="1" xfId="93" applyFont="1" applyBorder="1" applyAlignment="1">
      <alignment horizontal="left" vertical="center" wrapText="1"/>
    </xf>
    <xf numFmtId="0" fontId="18" fillId="0" borderId="1" xfId="0" applyFont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165" fontId="18" fillId="0" borderId="3" xfId="0" applyNumberFormat="1" applyFont="1" applyBorder="1" applyAlignment="1" applyProtection="1">
      <alignment horizontal="center" vertical="center" wrapText="1"/>
    </xf>
    <xf numFmtId="167" fontId="27" fillId="4" borderId="1" xfId="93" applyNumberFormat="1" applyFont="1" applyFill="1" applyBorder="1" applyAlignment="1">
      <alignment horizontal="center" vertical="center" wrapText="1"/>
    </xf>
    <xf numFmtId="167" fontId="11" fillId="0" borderId="1" xfId="93" applyNumberFormat="1" applyFont="1" applyBorder="1" applyAlignment="1">
      <alignment horizontal="center" vertical="center"/>
    </xf>
    <xf numFmtId="167" fontId="11" fillId="0" borderId="1" xfId="93" applyNumberFormat="1" applyFont="1" applyBorder="1" applyAlignment="1">
      <alignment horizontal="center" vertical="center" wrapText="1"/>
    </xf>
    <xf numFmtId="167" fontId="27" fillId="4" borderId="1" xfId="93" applyNumberFormat="1" applyFont="1" applyFill="1" applyBorder="1" applyAlignment="1">
      <alignment horizontal="center" vertical="center"/>
    </xf>
    <xf numFmtId="0" fontId="31" fillId="3" borderId="1" xfId="93" applyNumberFormat="1" applyFont="1" applyFill="1" applyBorder="1" applyAlignment="1">
      <alignment horizontal="center" vertical="center" wrapText="1"/>
    </xf>
    <xf numFmtId="0" fontId="18" fillId="0" borderId="10" xfId="93" applyNumberFormat="1" applyFont="1" applyBorder="1" applyAlignment="1">
      <alignment horizontal="center" vertical="center" wrapText="1"/>
    </xf>
    <xf numFmtId="0" fontId="18" fillId="4" borderId="17" xfId="93" applyNumberFormat="1" applyFont="1" applyFill="1" applyBorder="1" applyAlignment="1">
      <alignment vertical="center" wrapText="1"/>
    </xf>
    <xf numFmtId="0" fontId="11" fillId="0" borderId="0" xfId="93" applyNumberFormat="1" applyFont="1" applyBorder="1"/>
    <xf numFmtId="0" fontId="18" fillId="4" borderId="0" xfId="93" applyNumberFormat="1" applyFont="1" applyFill="1" applyBorder="1" applyAlignment="1">
      <alignment vertical="center" wrapText="1"/>
    </xf>
    <xf numFmtId="0" fontId="23" fillId="3" borderId="3" xfId="93" applyNumberFormat="1" applyFont="1" applyFill="1" applyBorder="1" applyAlignment="1">
      <alignment horizontal="left" vertical="center" wrapText="1"/>
    </xf>
    <xf numFmtId="0" fontId="32" fillId="3" borderId="1" xfId="93" applyNumberFormat="1" applyFont="1" applyFill="1" applyBorder="1" applyAlignment="1">
      <alignment horizontal="center" vertical="center" wrapText="1"/>
    </xf>
    <xf numFmtId="0" fontId="33" fillId="3" borderId="1" xfId="93" applyNumberFormat="1" applyFont="1" applyFill="1" applyBorder="1" applyAlignment="1">
      <alignment horizontal="center" vertical="center" wrapText="1"/>
    </xf>
    <xf numFmtId="0" fontId="32" fillId="5" borderId="1" xfId="94" applyFont="1" applyFill="1" applyBorder="1" applyAlignment="1">
      <alignment horizontal="left" vertical="center" wrapText="1"/>
    </xf>
    <xf numFmtId="165" fontId="31" fillId="0" borderId="1" xfId="93" applyNumberFormat="1" applyFont="1" applyBorder="1" applyAlignment="1">
      <alignment horizontal="center" vertical="center" wrapText="1"/>
    </xf>
    <xf numFmtId="165" fontId="31" fillId="0" borderId="1" xfId="0" applyNumberFormat="1" applyFont="1" applyBorder="1" applyAlignment="1" applyProtection="1">
      <alignment horizontal="center" vertical="center" wrapText="1"/>
    </xf>
    <xf numFmtId="0" fontId="31" fillId="6" borderId="1" xfId="93" applyNumberFormat="1" applyFont="1" applyFill="1" applyBorder="1" applyAlignment="1">
      <alignment horizontal="center" vertical="center" wrapText="1"/>
    </xf>
    <xf numFmtId="0" fontId="31" fillId="0" borderId="1" xfId="94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1" xfId="94" applyFont="1" applyBorder="1" applyAlignment="1">
      <alignment horizontal="center" vertical="center" wrapText="1"/>
    </xf>
    <xf numFmtId="0" fontId="32" fillId="0" borderId="1" xfId="93" applyNumberFormat="1" applyFont="1" applyBorder="1" applyAlignment="1">
      <alignment horizontal="center" vertical="center" wrapText="1"/>
    </xf>
    <xf numFmtId="0" fontId="34" fillId="4" borderId="10" xfId="93" applyNumberFormat="1" applyFont="1" applyFill="1" applyBorder="1" applyAlignment="1">
      <alignment horizontal="left" vertical="center" wrapText="1"/>
    </xf>
    <xf numFmtId="14" fontId="31" fillId="5" borderId="1" xfId="94" applyNumberFormat="1" applyFont="1" applyFill="1" applyBorder="1" applyAlignment="1">
      <alignment horizontal="center" vertical="center" wrapText="1"/>
    </xf>
    <xf numFmtId="0" fontId="18" fillId="0" borderId="1" xfId="93" applyNumberFormat="1" applyFont="1" applyBorder="1" applyAlignment="1">
      <alignment horizontal="center" vertical="center" wrapText="1"/>
    </xf>
    <xf numFmtId="0" fontId="14" fillId="0" borderId="0" xfId="93" applyNumberFormat="1" applyFont="1" applyAlignment="1">
      <alignment horizontal="center" vertical="center" wrapText="1"/>
    </xf>
    <xf numFmtId="0" fontId="14" fillId="0" borderId="0" xfId="93" applyNumberFormat="1" applyFont="1" applyAlignment="1">
      <alignment horizontal="center" vertical="top" wrapText="1"/>
    </xf>
    <xf numFmtId="0" fontId="18" fillId="2" borderId="1" xfId="2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4" fillId="0" borderId="0" xfId="93" applyNumberFormat="1" applyFont="1" applyAlignment="1">
      <alignment horizontal="center" vertical="top" wrapText="1"/>
    </xf>
    <xf numFmtId="0" fontId="28" fillId="4" borderId="1" xfId="93" applyNumberFormat="1" applyFont="1" applyFill="1" applyBorder="1" applyAlignment="1">
      <alignment horizontal="center" vertical="center" wrapText="1"/>
    </xf>
    <xf numFmtId="0" fontId="14" fillId="0" borderId="0" xfId="93" applyNumberFormat="1" applyFont="1" applyAlignment="1">
      <alignment horizontal="center" vertical="center"/>
    </xf>
    <xf numFmtId="0" fontId="18" fillId="0" borderId="1" xfId="93" applyNumberFormat="1" applyFont="1" applyBorder="1" applyAlignment="1">
      <alignment horizontal="center" vertical="center" wrapText="1"/>
    </xf>
    <xf numFmtId="0" fontId="18" fillId="0" borderId="1" xfId="93" applyNumberFormat="1" applyFont="1" applyBorder="1" applyAlignment="1">
      <alignment horizontal="center" vertical="center"/>
    </xf>
    <xf numFmtId="0" fontId="18" fillId="0" borderId="10" xfId="93" applyNumberFormat="1" applyFont="1" applyBorder="1" applyAlignment="1">
      <alignment horizontal="center" vertical="center" wrapText="1"/>
    </xf>
    <xf numFmtId="0" fontId="18" fillId="0" borderId="16" xfId="93" applyNumberFormat="1" applyFont="1" applyBorder="1" applyAlignment="1">
      <alignment horizontal="center" vertical="center" wrapText="1"/>
    </xf>
    <xf numFmtId="0" fontId="18" fillId="0" borderId="11" xfId="93" applyNumberFormat="1" applyFont="1" applyBorder="1" applyAlignment="1">
      <alignment horizontal="center" vertical="center" wrapText="1"/>
    </xf>
    <xf numFmtId="0" fontId="18" fillId="0" borderId="13" xfId="93" applyNumberFormat="1" applyFont="1" applyBorder="1" applyAlignment="1">
      <alignment horizontal="center" vertical="center" wrapText="1"/>
    </xf>
    <xf numFmtId="0" fontId="18" fillId="0" borderId="14" xfId="93" applyNumberFormat="1" applyFont="1" applyBorder="1" applyAlignment="1">
      <alignment horizontal="center" vertical="center" wrapText="1"/>
    </xf>
    <xf numFmtId="0" fontId="18" fillId="0" borderId="15" xfId="93" applyNumberFormat="1" applyFont="1" applyBorder="1" applyAlignment="1">
      <alignment horizontal="center" vertical="center" wrapText="1"/>
    </xf>
    <xf numFmtId="0" fontId="13" fillId="4" borderId="18" xfId="93" applyNumberFormat="1" applyFont="1" applyFill="1" applyBorder="1" applyAlignment="1">
      <alignment horizontal="left" vertical="center" wrapText="1"/>
    </xf>
    <xf numFmtId="0" fontId="13" fillId="4" borderId="17" xfId="93" applyNumberFormat="1" applyFont="1" applyFill="1" applyBorder="1" applyAlignment="1">
      <alignment horizontal="left" vertical="center" wrapText="1"/>
    </xf>
    <xf numFmtId="0" fontId="13" fillId="4" borderId="19" xfId="93" applyNumberFormat="1" applyFont="1" applyFill="1" applyBorder="1" applyAlignment="1">
      <alignment horizontal="left" vertical="center" wrapText="1"/>
    </xf>
    <xf numFmtId="0" fontId="13" fillId="4" borderId="12" xfId="93" applyNumberFormat="1" applyFont="1" applyFill="1" applyBorder="1" applyAlignment="1">
      <alignment horizontal="left" vertical="center" wrapText="1"/>
    </xf>
    <xf numFmtId="0" fontId="13" fillId="4" borderId="13" xfId="93" applyNumberFormat="1" applyFont="1" applyFill="1" applyBorder="1" applyAlignment="1">
      <alignment horizontal="left" vertical="center" wrapText="1"/>
    </xf>
    <xf numFmtId="0" fontId="13" fillId="4" borderId="14" xfId="93" applyNumberFormat="1" applyFont="1" applyFill="1" applyBorder="1" applyAlignment="1">
      <alignment horizontal="left" vertical="center" wrapText="1"/>
    </xf>
    <xf numFmtId="0" fontId="14" fillId="0" borderId="0" xfId="0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20" fillId="0" borderId="6" xfId="0" applyFont="1" applyBorder="1" applyAlignment="1" applyProtection="1">
      <alignment horizontal="center" vertical="top" wrapText="1"/>
    </xf>
    <xf numFmtId="0" fontId="20" fillId="0" borderId="20" xfId="0" applyFont="1" applyBorder="1" applyAlignment="1" applyProtection="1">
      <alignment horizontal="center" vertical="top" wrapText="1"/>
    </xf>
    <xf numFmtId="0" fontId="20" fillId="0" borderId="4" xfId="0" applyFont="1" applyBorder="1" applyAlignment="1" applyProtection="1">
      <alignment horizontal="center" vertical="top" wrapText="1"/>
    </xf>
    <xf numFmtId="0" fontId="18" fillId="2" borderId="1" xfId="21" applyFont="1" applyFill="1" applyBorder="1" applyAlignment="1" applyProtection="1">
      <alignment vertical="center" wrapText="1"/>
    </xf>
    <xf numFmtId="0" fontId="14" fillId="0" borderId="0" xfId="21" applyFont="1" applyBorder="1" applyAlignment="1" applyProtection="1">
      <alignment horizontal="center" vertical="center" wrapText="1"/>
    </xf>
    <xf numFmtId="0" fontId="24" fillId="0" borderId="0" xfId="21" applyFont="1" applyBorder="1" applyAlignment="1" applyProtection="1">
      <alignment horizontal="center" vertical="center" wrapText="1"/>
    </xf>
    <xf numFmtId="0" fontId="18" fillId="2" borderId="1" xfId="21" applyFont="1" applyFill="1" applyBorder="1" applyAlignment="1" applyProtection="1">
      <alignment horizontal="center" vertical="center" wrapText="1"/>
    </xf>
    <xf numFmtId="0" fontId="18" fillId="0" borderId="1" xfId="21" applyFont="1" applyBorder="1" applyAlignment="1" applyProtection="1">
      <alignment horizontal="center" vertical="center"/>
    </xf>
    <xf numFmtId="0" fontId="18" fillId="2" borderId="0" xfId="21" applyFont="1" applyFill="1" applyBorder="1" applyAlignment="1" applyProtection="1">
      <alignment vertical="center" wrapText="1"/>
    </xf>
    <xf numFmtId="0" fontId="13" fillId="3" borderId="1" xfId="93" applyNumberFormat="1" applyFont="1" applyFill="1" applyBorder="1" applyAlignment="1">
      <alignment horizontal="center" vertical="center" wrapText="1"/>
    </xf>
    <xf numFmtId="0" fontId="32" fillId="5" borderId="2" xfId="94" applyFont="1" applyFill="1" applyBorder="1" applyAlignment="1">
      <alignment horizontal="left" vertical="center" wrapText="1"/>
    </xf>
    <xf numFmtId="0" fontId="32" fillId="5" borderId="9" xfId="94" applyFont="1" applyFill="1" applyBorder="1" applyAlignment="1">
      <alignment horizontal="left" vertical="center" wrapText="1"/>
    </xf>
    <xf numFmtId="0" fontId="32" fillId="5" borderId="3" xfId="94" applyFont="1" applyFill="1" applyBorder="1" applyAlignment="1">
      <alignment horizontal="left" vertical="center" wrapText="1"/>
    </xf>
    <xf numFmtId="0" fontId="14" fillId="0" borderId="0" xfId="93" applyNumberFormat="1" applyFont="1" applyAlignment="1">
      <alignment horizontal="center" vertical="center" wrapText="1"/>
    </xf>
    <xf numFmtId="0" fontId="32" fillId="3" borderId="1" xfId="93" applyNumberFormat="1" applyFont="1" applyFill="1" applyBorder="1" applyAlignment="1">
      <alignment horizontal="center" vertical="center" wrapText="1"/>
    </xf>
    <xf numFmtId="0" fontId="32" fillId="0" borderId="1" xfId="93" applyNumberFormat="1" applyFont="1" applyBorder="1" applyAlignment="1">
      <alignment horizontal="center" vertical="center" wrapText="1"/>
    </xf>
    <xf numFmtId="0" fontId="32" fillId="4" borderId="2" xfId="93" applyNumberFormat="1" applyFont="1" applyFill="1" applyBorder="1" applyAlignment="1">
      <alignment horizontal="center" vertical="center" wrapText="1"/>
    </xf>
    <xf numFmtId="0" fontId="32" fillId="4" borderId="9" xfId="93" applyNumberFormat="1" applyFont="1" applyFill="1" applyBorder="1" applyAlignment="1">
      <alignment horizontal="center" vertical="center" wrapText="1"/>
    </xf>
    <xf numFmtId="0" fontId="32" fillId="4" borderId="3" xfId="93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 applyProtection="1"/>
    <xf numFmtId="0" fontId="20" fillId="0" borderId="0" xfId="0" applyFont="1" applyBorder="1" applyAlignment="1" applyProtection="1">
      <alignment horizontal="left" vertical="center" wrapText="1"/>
    </xf>
    <xf numFmtId="165" fontId="11" fillId="0" borderId="0" xfId="0" applyNumberFormat="1" applyFont="1" applyBorder="1" applyAlignment="1" applyProtection="1"/>
  </cellXfs>
  <cellStyles count="95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6 5" xfId="20"/>
    <cellStyle name="Обычный 16 6" xfId="21"/>
    <cellStyle name="Обычный 17" xfId="22"/>
    <cellStyle name="Обычный 17 2" xfId="23"/>
    <cellStyle name="Обычный 17 3" xfId="24"/>
    <cellStyle name="Обычный 17 4" xfId="25"/>
    <cellStyle name="Обычный 17 4 2" xfId="94"/>
    <cellStyle name="Обычный 17 5" xfId="26"/>
    <cellStyle name="Обычный 18" xfId="27"/>
    <cellStyle name="Обычный 18 2" xfId="28"/>
    <cellStyle name="Обычный 18 3" xfId="29"/>
    <cellStyle name="Обычный 19" xfId="30"/>
    <cellStyle name="Обычный 2" xfId="31"/>
    <cellStyle name="Обычный 2 2" xfId="32"/>
    <cellStyle name="Обычный 2 2 2" xfId="33"/>
    <cellStyle name="Обычный 2 2 3" xfId="34"/>
    <cellStyle name="Обычный 2 3" xfId="35"/>
    <cellStyle name="Обычный 2 3 2" xfId="36"/>
    <cellStyle name="Обычный 2 3 3" xfId="37"/>
    <cellStyle name="Обычный 2 4" xfId="38"/>
    <cellStyle name="Обычный 2 4 2" xfId="39"/>
    <cellStyle name="Обычный 2 5" xfId="40"/>
    <cellStyle name="Обычный 2 5 2" xfId="41"/>
    <cellStyle name="Обычный 2 6" xfId="42"/>
    <cellStyle name="Обычный 2 6 2" xfId="43"/>
    <cellStyle name="Обычный 2 6 3" xfId="44"/>
    <cellStyle name="Обычный 2 7" xfId="45"/>
    <cellStyle name="Обычный 2 7 2" xfId="46"/>
    <cellStyle name="Обычный 2 7 3" xfId="47"/>
    <cellStyle name="Обычный 2 7 4" xfId="48"/>
    <cellStyle name="Обычный 2 7 5" xfId="49"/>
    <cellStyle name="Обычный 2 7 6" xfId="50"/>
    <cellStyle name="Обычный 2 8" xfId="51"/>
    <cellStyle name="Обычный 2 8 2" xfId="52"/>
    <cellStyle name="Обычный 2 8 3" xfId="53"/>
    <cellStyle name="Обычный 2 9" xfId="54"/>
    <cellStyle name="Обычный 20" xfId="55"/>
    <cellStyle name="Обычный 21" xfId="93"/>
    <cellStyle name="Обычный 3" xfId="56"/>
    <cellStyle name="Обычный 3 2" xfId="57"/>
    <cellStyle name="Обычный 3 2 2" xfId="58"/>
    <cellStyle name="Обычный 3 2 3" xfId="59"/>
    <cellStyle name="Обычный 3 3" xfId="60"/>
    <cellStyle name="Обычный 4" xfId="61"/>
    <cellStyle name="Обычный 4 2" xfId="62"/>
    <cellStyle name="Обычный 4 2 2" xfId="63"/>
    <cellStyle name="Обычный 4 2 2 2" xfId="64"/>
    <cellStyle name="Обычный 4 2 2 2 2" xfId="65"/>
    <cellStyle name="Обычный 4 2 2 2 3" xfId="66"/>
    <cellStyle name="Обычный 4 2 2 3" xfId="67"/>
    <cellStyle name="Обычный 4 2 2 4" xfId="68"/>
    <cellStyle name="Обычный 4 2 3" xfId="69"/>
    <cellStyle name="Обычный 4 2 4" xfId="70"/>
    <cellStyle name="Обычный 4 3" xfId="71"/>
    <cellStyle name="Обычный 4 4" xfId="72"/>
    <cellStyle name="Обычный 5" xfId="73"/>
    <cellStyle name="Обычный 5 2" xfId="74"/>
    <cellStyle name="Обычный 6" xfId="75"/>
    <cellStyle name="Обычный 6 2" xfId="76"/>
    <cellStyle name="Обычный 7" xfId="77"/>
    <cellStyle name="Обычный 7 2" xfId="78"/>
    <cellStyle name="Обычный 8" xfId="79"/>
    <cellStyle name="Обычный 8 2" xfId="80"/>
    <cellStyle name="Обычный 9" xfId="81"/>
    <cellStyle name="Обычный 9 2" xfId="82"/>
    <cellStyle name="Обычный 9 2 2" xfId="83"/>
    <cellStyle name="Обычный 9 3" xfId="84"/>
    <cellStyle name="Стиль 1" xfId="85"/>
    <cellStyle name="Финансовый 2" xfId="86"/>
    <cellStyle name="Финансовый 2 2" xfId="87"/>
    <cellStyle name="Финансовый 2 2 2" xfId="88"/>
    <cellStyle name="Финансовый 2 3" xfId="89"/>
    <cellStyle name="Финансовый 2 4" xfId="90"/>
    <cellStyle name="Финансовый 3" xfId="91"/>
    <cellStyle name="Финансовый 3 2" xfId="9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12"/>
  <sheetViews>
    <sheetView view="pageBreakPreview" zoomScaleSheetLayoutView="100" workbookViewId="0">
      <selection activeCell="B11" sqref="B11:P11"/>
    </sheetView>
  </sheetViews>
  <sheetFormatPr defaultColWidth="9.140625" defaultRowHeight="15"/>
  <cols>
    <col min="1" max="1" width="5.85546875" style="74" customWidth="1"/>
    <col min="2" max="2" width="44.7109375" style="74" customWidth="1"/>
    <col min="3" max="3" width="15.5703125" style="74" customWidth="1"/>
    <col min="4" max="4" width="13.5703125" style="74" customWidth="1"/>
    <col min="5" max="14" width="11" style="74" customWidth="1"/>
    <col min="15" max="15" width="11" style="75" customWidth="1"/>
    <col min="16" max="16" width="14.28515625" style="74" customWidth="1"/>
    <col min="17" max="17" width="9.140625" style="74" bestFit="1" customWidth="1"/>
    <col min="18" max="16384" width="9.140625" style="74"/>
  </cols>
  <sheetData>
    <row r="1" spans="1:16" ht="15.75">
      <c r="A1" s="73" t="str">
        <f>HYPERLINK("#Оглавление!A1", "Назад в оглавление")</f>
        <v>Назад в оглавление</v>
      </c>
      <c r="B1" s="69"/>
      <c r="C1" s="69"/>
      <c r="D1" s="69"/>
    </row>
    <row r="2" spans="1:16" s="76" customFormat="1" ht="49.5" customHeight="1">
      <c r="A2" s="144" t="s">
        <v>225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</row>
    <row r="3" spans="1:16" s="76" customFormat="1" ht="13.5" customHeight="1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</row>
    <row r="4" spans="1:16" s="76" customFormat="1" ht="18.75">
      <c r="A4" s="146" t="s">
        <v>131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</row>
    <row r="5" spans="1:16" s="76" customFormat="1" ht="14.25" customHeight="1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1:16" s="76" customFormat="1" ht="24.75" customHeight="1">
      <c r="A6" s="147" t="s">
        <v>0</v>
      </c>
      <c r="B6" s="147" t="s">
        <v>59</v>
      </c>
      <c r="C6" s="147" t="s">
        <v>60</v>
      </c>
      <c r="D6" s="147" t="s">
        <v>61</v>
      </c>
      <c r="E6" s="148" t="s">
        <v>70</v>
      </c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7" t="s">
        <v>115</v>
      </c>
    </row>
    <row r="7" spans="1:16" s="76" customFormat="1" ht="37.5" customHeight="1">
      <c r="A7" s="147"/>
      <c r="B7" s="147"/>
      <c r="C7" s="147"/>
      <c r="D7" s="147"/>
      <c r="E7" s="138" t="s">
        <v>129</v>
      </c>
      <c r="F7" s="138" t="s">
        <v>46</v>
      </c>
      <c r="G7" s="138" t="s">
        <v>47</v>
      </c>
      <c r="H7" s="138" t="s">
        <v>48</v>
      </c>
      <c r="I7" s="138" t="s">
        <v>49</v>
      </c>
      <c r="J7" s="138" t="s">
        <v>50</v>
      </c>
      <c r="K7" s="138" t="s">
        <v>51</v>
      </c>
      <c r="L7" s="138" t="s">
        <v>52</v>
      </c>
      <c r="M7" s="138" t="s">
        <v>53</v>
      </c>
      <c r="N7" s="138" t="s">
        <v>54</v>
      </c>
      <c r="O7" s="138" t="s">
        <v>55</v>
      </c>
      <c r="P7" s="147"/>
    </row>
    <row r="8" spans="1:16" s="76" customFormat="1" ht="26.25" customHeight="1">
      <c r="A8" s="138">
        <v>1</v>
      </c>
      <c r="B8" s="138">
        <v>2</v>
      </c>
      <c r="C8" s="138">
        <v>3</v>
      </c>
      <c r="D8" s="138">
        <v>4</v>
      </c>
      <c r="E8" s="138">
        <v>5</v>
      </c>
      <c r="F8" s="138">
        <v>6</v>
      </c>
      <c r="G8" s="138">
        <v>7</v>
      </c>
      <c r="H8" s="138">
        <v>8</v>
      </c>
      <c r="I8" s="138">
        <v>9</v>
      </c>
      <c r="J8" s="138">
        <v>10</v>
      </c>
      <c r="K8" s="138">
        <v>11</v>
      </c>
      <c r="L8" s="138">
        <v>12</v>
      </c>
      <c r="M8" s="138">
        <v>13</v>
      </c>
      <c r="N8" s="138">
        <v>14</v>
      </c>
      <c r="O8" s="138">
        <v>15</v>
      </c>
      <c r="P8" s="138">
        <v>16</v>
      </c>
    </row>
    <row r="9" spans="1:16" s="76" customFormat="1" ht="35.25" customHeight="1">
      <c r="A9" s="138" t="s">
        <v>13</v>
      </c>
      <c r="B9" s="145" t="s">
        <v>227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</row>
    <row r="10" spans="1:16" s="76" customFormat="1" ht="67.5" customHeight="1">
      <c r="A10" s="107" t="s">
        <v>66</v>
      </c>
      <c r="B10" s="70" t="s">
        <v>136</v>
      </c>
      <c r="C10" s="71" t="s">
        <v>114</v>
      </c>
      <c r="D10" s="72" t="s">
        <v>67</v>
      </c>
      <c r="E10" s="116">
        <v>71.223399999999998</v>
      </c>
      <c r="F10" s="116">
        <v>71.223399999999998</v>
      </c>
      <c r="G10" s="116">
        <v>71.223399999999998</v>
      </c>
      <c r="H10" s="117">
        <v>71.223399999999998</v>
      </c>
      <c r="I10" s="117">
        <v>71.223399999999998</v>
      </c>
      <c r="J10" s="117">
        <v>71.223399999999998</v>
      </c>
      <c r="K10" s="117">
        <v>71.223399999999998</v>
      </c>
      <c r="L10" s="117">
        <v>71.223399999999998</v>
      </c>
      <c r="M10" s="117">
        <v>71.223399999999998</v>
      </c>
      <c r="N10" s="117">
        <v>71.223399999999998</v>
      </c>
      <c r="O10" s="118">
        <v>71.223399999999998</v>
      </c>
      <c r="P10" s="118">
        <v>72.000200000000007</v>
      </c>
    </row>
    <row r="11" spans="1:16" s="76" customFormat="1" ht="32.25" customHeight="1">
      <c r="A11" s="109" t="s">
        <v>58</v>
      </c>
      <c r="B11" s="145" t="s">
        <v>228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</row>
    <row r="12" spans="1:16" s="76" customFormat="1" ht="50.25" customHeight="1">
      <c r="A12" s="107" t="s">
        <v>69</v>
      </c>
      <c r="B12" s="70" t="s">
        <v>113</v>
      </c>
      <c r="C12" s="71" t="s">
        <v>114</v>
      </c>
      <c r="D12" s="72" t="s">
        <v>67</v>
      </c>
      <c r="E12" s="116">
        <v>81.008700000000005</v>
      </c>
      <c r="F12" s="116">
        <v>81.009200000000007</v>
      </c>
      <c r="G12" s="116">
        <v>81.009200000000007</v>
      </c>
      <c r="H12" s="116">
        <v>81.009200000000007</v>
      </c>
      <c r="I12" s="116">
        <v>81.009200000000007</v>
      </c>
      <c r="J12" s="116">
        <v>81.009200000000007</v>
      </c>
      <c r="K12" s="116">
        <v>81.009200000000007</v>
      </c>
      <c r="L12" s="116">
        <v>81.009200000000007</v>
      </c>
      <c r="M12" s="116">
        <v>81.009200000000007</v>
      </c>
      <c r="N12" s="116">
        <v>81.009200000000007</v>
      </c>
      <c r="O12" s="116">
        <v>81.009200000000007</v>
      </c>
      <c r="P12" s="108">
        <v>82.255399999999995</v>
      </c>
    </row>
  </sheetData>
  <mergeCells count="10">
    <mergeCell ref="A2:P2"/>
    <mergeCell ref="B11:P11"/>
    <mergeCell ref="B9:P9"/>
    <mergeCell ref="A4:P4"/>
    <mergeCell ref="A6:A7"/>
    <mergeCell ref="B6:B7"/>
    <mergeCell ref="C6:C7"/>
    <mergeCell ref="D6:D7"/>
    <mergeCell ref="E6:O6"/>
    <mergeCell ref="P6:P7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4" firstPageNumber="17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T22"/>
  <sheetViews>
    <sheetView view="pageBreakPreview" zoomScale="80" zoomScaleSheetLayoutView="80" workbookViewId="0">
      <selection activeCell="B6" sqref="B6:P6"/>
    </sheetView>
  </sheetViews>
  <sheetFormatPr defaultColWidth="9.140625" defaultRowHeight="15"/>
  <cols>
    <col min="1" max="1" width="7.140625" style="74" customWidth="1"/>
    <col min="2" max="2" width="40.42578125" style="74" customWidth="1"/>
    <col min="3" max="3" width="21.28515625" style="74" customWidth="1"/>
    <col min="4" max="4" width="12" style="74" customWidth="1"/>
    <col min="5" max="5" width="10.5703125" style="74" customWidth="1"/>
    <col min="6" max="6" width="9.140625" style="74" customWidth="1"/>
    <col min="7" max="12" width="8.42578125" style="74" customWidth="1"/>
    <col min="13" max="13" width="17.7109375" style="74" customWidth="1"/>
    <col min="14" max="14" width="14.7109375" style="74" customWidth="1"/>
    <col min="15" max="15" width="18.28515625" style="74" customWidth="1"/>
    <col min="16" max="16" width="30.85546875" style="74" customWidth="1"/>
    <col min="17" max="17" width="10" style="75" customWidth="1"/>
    <col min="18" max="18" width="26.7109375" style="74" customWidth="1"/>
    <col min="19" max="19" width="9.140625" style="74" bestFit="1" customWidth="1"/>
    <col min="20" max="16384" width="9.140625" style="74"/>
  </cols>
  <sheetData>
    <row r="1" spans="1:20" ht="15.75">
      <c r="A1" s="73" t="str">
        <f>HYPERLINK("#Оглавление!A1", "Назад в оглавление")</f>
        <v>Назад в оглавление</v>
      </c>
      <c r="B1" s="69"/>
      <c r="C1" s="69"/>
      <c r="D1" s="69"/>
    </row>
    <row r="2" spans="1:20" s="81" customFormat="1" ht="33.75" customHeight="1">
      <c r="A2" s="146" t="s">
        <v>132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79"/>
      <c r="R2" s="80"/>
    </row>
    <row r="3" spans="1:20" s="76" customFormat="1" ht="18.75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3"/>
      <c r="R3" s="84"/>
    </row>
    <row r="4" spans="1:20" s="85" customFormat="1" ht="42" customHeight="1">
      <c r="A4" s="149" t="s">
        <v>72</v>
      </c>
      <c r="B4" s="149" t="s">
        <v>73</v>
      </c>
      <c r="C4" s="149" t="s">
        <v>74</v>
      </c>
      <c r="D4" s="149" t="s">
        <v>61</v>
      </c>
      <c r="E4" s="149" t="s">
        <v>62</v>
      </c>
      <c r="F4" s="151"/>
      <c r="G4" s="152" t="s">
        <v>130</v>
      </c>
      <c r="H4" s="152"/>
      <c r="I4" s="152"/>
      <c r="J4" s="152"/>
      <c r="K4" s="152"/>
      <c r="L4" s="153"/>
      <c r="M4" s="149" t="s">
        <v>75</v>
      </c>
      <c r="N4" s="154" t="s">
        <v>76</v>
      </c>
      <c r="O4" s="149" t="s">
        <v>137</v>
      </c>
      <c r="P4" s="149" t="s">
        <v>77</v>
      </c>
      <c r="R4" s="83"/>
    </row>
    <row r="5" spans="1:20" s="85" customFormat="1" ht="97.5" customHeight="1">
      <c r="A5" s="150"/>
      <c r="B5" s="150"/>
      <c r="C5" s="150"/>
      <c r="D5" s="150"/>
      <c r="E5" s="86" t="s">
        <v>64</v>
      </c>
      <c r="F5" s="86" t="s">
        <v>65</v>
      </c>
      <c r="G5" s="86">
        <v>2025</v>
      </c>
      <c r="H5" s="86">
        <v>2026</v>
      </c>
      <c r="I5" s="86">
        <v>2027</v>
      </c>
      <c r="J5" s="86">
        <v>2028</v>
      </c>
      <c r="K5" s="86">
        <v>2029</v>
      </c>
      <c r="L5" s="86">
        <v>2030</v>
      </c>
      <c r="M5" s="150"/>
      <c r="N5" s="150"/>
      <c r="O5" s="150"/>
      <c r="P5" s="150"/>
      <c r="R5" s="83"/>
    </row>
    <row r="6" spans="1:20" s="85" customFormat="1" ht="27" customHeight="1">
      <c r="A6" s="86" t="s">
        <v>13</v>
      </c>
      <c r="B6" s="145" t="s">
        <v>227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R6" s="83"/>
    </row>
    <row r="7" spans="1:20" s="85" customFormat="1" ht="164.25" customHeight="1">
      <c r="A7" s="94" t="s">
        <v>14</v>
      </c>
      <c r="B7" s="88" t="s">
        <v>141</v>
      </c>
      <c r="C7" s="95" t="s">
        <v>78</v>
      </c>
      <c r="D7" s="90" t="s">
        <v>117</v>
      </c>
      <c r="E7" s="119">
        <v>0</v>
      </c>
      <c r="F7" s="96">
        <v>2024</v>
      </c>
      <c r="G7" s="110">
        <v>16</v>
      </c>
      <c r="H7" s="110">
        <v>15</v>
      </c>
      <c r="I7" s="110">
        <v>15</v>
      </c>
      <c r="J7" s="110">
        <v>16</v>
      </c>
      <c r="K7" s="110">
        <v>16</v>
      </c>
      <c r="L7" s="110">
        <v>17</v>
      </c>
      <c r="M7" s="72" t="s">
        <v>118</v>
      </c>
      <c r="N7" s="71" t="s">
        <v>119</v>
      </c>
      <c r="O7" s="95" t="s">
        <v>68</v>
      </c>
      <c r="P7" s="111" t="s">
        <v>226</v>
      </c>
      <c r="R7" s="83"/>
    </row>
    <row r="8" spans="1:20" s="85" customFormat="1" ht="72" customHeight="1">
      <c r="A8" s="78" t="s">
        <v>81</v>
      </c>
      <c r="B8" s="158" t="s">
        <v>143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60"/>
      <c r="R8" s="83"/>
    </row>
    <row r="9" spans="1:20" s="85" customFormat="1" ht="36.75" customHeight="1">
      <c r="A9" s="121" t="s">
        <v>58</v>
      </c>
      <c r="B9" s="145" t="s">
        <v>227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R9" s="83"/>
    </row>
    <row r="10" spans="1:20" s="85" customFormat="1" ht="150" customHeight="1">
      <c r="A10" s="87" t="s">
        <v>71</v>
      </c>
      <c r="B10" s="88" t="s">
        <v>138</v>
      </c>
      <c r="C10" s="89" t="s">
        <v>78</v>
      </c>
      <c r="D10" s="90" t="s">
        <v>117</v>
      </c>
      <c r="E10" s="92">
        <v>0</v>
      </c>
      <c r="F10" s="91">
        <v>2024</v>
      </c>
      <c r="G10" s="92">
        <v>1</v>
      </c>
      <c r="H10" s="92">
        <v>1</v>
      </c>
      <c r="I10" s="92" t="s">
        <v>79</v>
      </c>
      <c r="J10" s="92" t="s">
        <v>79</v>
      </c>
      <c r="K10" s="92" t="s">
        <v>79</v>
      </c>
      <c r="L10" s="92" t="s">
        <v>79</v>
      </c>
      <c r="M10" s="90" t="s">
        <v>118</v>
      </c>
      <c r="N10" s="71" t="s">
        <v>119</v>
      </c>
      <c r="O10" s="89" t="s">
        <v>68</v>
      </c>
      <c r="P10" s="111" t="s">
        <v>139</v>
      </c>
      <c r="R10" s="83"/>
      <c r="T10" s="85" t="s">
        <v>80</v>
      </c>
    </row>
    <row r="11" spans="1:20" s="85" customFormat="1" ht="84" customHeight="1">
      <c r="A11" s="93" t="s">
        <v>83</v>
      </c>
      <c r="B11" s="158" t="s">
        <v>229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60"/>
      <c r="R11" s="83"/>
    </row>
    <row r="12" spans="1:20" s="85" customFormat="1" ht="33.75" customHeight="1">
      <c r="A12" s="121" t="s">
        <v>36</v>
      </c>
      <c r="B12" s="145" t="s">
        <v>228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R12" s="83"/>
      <c r="T12" s="85" t="s">
        <v>82</v>
      </c>
    </row>
    <row r="13" spans="1:20" s="85" customFormat="1" ht="143.25" customHeight="1">
      <c r="A13" s="87" t="s">
        <v>37</v>
      </c>
      <c r="B13" s="88" t="s">
        <v>140</v>
      </c>
      <c r="C13" s="89" t="s">
        <v>78</v>
      </c>
      <c r="D13" s="90" t="s">
        <v>117</v>
      </c>
      <c r="E13" s="92">
        <v>0</v>
      </c>
      <c r="F13" s="91">
        <v>2025</v>
      </c>
      <c r="G13" s="92" t="s">
        <v>79</v>
      </c>
      <c r="H13" s="92">
        <v>1</v>
      </c>
      <c r="I13" s="92">
        <v>1</v>
      </c>
      <c r="J13" s="92" t="s">
        <v>79</v>
      </c>
      <c r="K13" s="92" t="s">
        <v>79</v>
      </c>
      <c r="L13" s="92" t="s">
        <v>79</v>
      </c>
      <c r="M13" s="90" t="s">
        <v>120</v>
      </c>
      <c r="N13" s="71" t="s">
        <v>119</v>
      </c>
      <c r="O13" s="89" t="s">
        <v>68</v>
      </c>
      <c r="P13" s="111" t="s">
        <v>139</v>
      </c>
      <c r="R13" s="83"/>
    </row>
    <row r="14" spans="1:20" s="85" customFormat="1" ht="47.25" customHeight="1">
      <c r="A14" s="93" t="s">
        <v>84</v>
      </c>
      <c r="B14" s="155" t="s">
        <v>142</v>
      </c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7"/>
      <c r="R14" s="83"/>
    </row>
    <row r="15" spans="1:20" s="76" customFormat="1" ht="132" customHeight="1">
      <c r="Q15" s="97"/>
      <c r="R15" s="84"/>
    </row>
    <row r="16" spans="1:20" s="76" customFormat="1" ht="59.25" customHeight="1">
      <c r="Q16" s="97"/>
      <c r="R16" s="84"/>
    </row>
    <row r="17" spans="1:18" s="76" customFormat="1" ht="15.75">
      <c r="A17" s="97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84"/>
    </row>
    <row r="18" spans="1:18" s="76" customFormat="1" ht="15.75">
      <c r="A18" s="98"/>
      <c r="B18" s="99"/>
      <c r="C18" s="99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84"/>
    </row>
    <row r="19" spans="1:18" s="76" customFormat="1" ht="15.75">
      <c r="A19" s="98"/>
      <c r="B19" s="98"/>
      <c r="C19" s="99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84"/>
    </row>
    <row r="20" spans="1:18" s="76" customFormat="1" ht="15.75">
      <c r="A20" s="99"/>
      <c r="B20" s="98"/>
      <c r="C20" s="99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84"/>
    </row>
    <row r="21" spans="1:18" s="76" customFormat="1" ht="15.75">
      <c r="A21" s="99"/>
      <c r="B21" s="98"/>
      <c r="C21" s="99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84"/>
    </row>
    <row r="22" spans="1:18" s="76" customFormat="1" ht="15.75">
      <c r="A22" s="99"/>
      <c r="B22" s="99"/>
      <c r="C22" s="99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84"/>
    </row>
  </sheetData>
  <mergeCells count="17">
    <mergeCell ref="B14:P14"/>
    <mergeCell ref="B8:P8"/>
    <mergeCell ref="P4:P5"/>
    <mergeCell ref="B6:P6"/>
    <mergeCell ref="B11:P11"/>
    <mergeCell ref="B12:P12"/>
    <mergeCell ref="B9:P9"/>
    <mergeCell ref="A2:P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rintOptions horizontalCentered="1"/>
  <pageMargins left="0.39370078740157483" right="0.39370078740157483" top="1.1811023622047245" bottom="0.39370078740157483" header="0.31496062992125984" footer="0.31496062992125984"/>
  <pageSetup paperSize="9" scale="59" firstPageNumber="18" orientation="landscape" useFirstPageNumber="1" r:id="rId1"/>
  <headerFooter>
    <oddHeader>&amp;C&amp;"Times New Roman,обычный"&amp;12&amp;P</oddHeader>
  </headerFooter>
  <rowBreaks count="1" manualBreakCount="1">
    <brk id="11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T40"/>
  <sheetViews>
    <sheetView view="pageBreakPreview" zoomScale="80" zoomScalePageLayoutView="80" workbookViewId="0">
      <selection activeCell="R20" sqref="R20"/>
    </sheetView>
  </sheetViews>
  <sheetFormatPr defaultColWidth="9.140625" defaultRowHeight="15"/>
  <cols>
    <col min="1" max="1" width="7.28515625" style="1" customWidth="1"/>
    <col min="2" max="2" width="41.42578125" style="1" hidden="1" customWidth="1"/>
    <col min="3" max="3" width="79.42578125" style="1" customWidth="1"/>
    <col min="4" max="4" width="9.5703125" style="1" customWidth="1"/>
    <col min="5" max="5" width="11" style="1" customWidth="1"/>
    <col min="6" max="6" width="17.5703125" style="1" customWidth="1"/>
    <col min="7" max="7" width="8.85546875" style="1" customWidth="1"/>
    <col min="8" max="8" width="13.140625" style="1" hidden="1" customWidth="1"/>
    <col min="9" max="9" width="12.85546875" style="1" customWidth="1"/>
    <col min="10" max="10" width="12.5703125" style="1" customWidth="1"/>
    <col min="11" max="11" width="12.7109375" style="1" customWidth="1"/>
    <col min="12" max="12" width="10.28515625" style="1" customWidth="1"/>
    <col min="13" max="13" width="11.5703125" style="1" customWidth="1"/>
    <col min="14" max="14" width="11.42578125" style="1" customWidth="1"/>
    <col min="15" max="15" width="15" style="1" customWidth="1"/>
    <col min="16" max="16" width="54.7109375" style="1" customWidth="1"/>
    <col min="17" max="17" width="17.85546875" style="1" customWidth="1"/>
    <col min="18" max="18" width="27" style="1" customWidth="1"/>
    <col min="19" max="19" width="7.7109375" style="2" customWidth="1"/>
    <col min="20" max="20" width="26.7109375" style="1" customWidth="1"/>
    <col min="21" max="16384" width="9.140625" style="1"/>
  </cols>
  <sheetData>
    <row r="1" spans="1:20" ht="15.75">
      <c r="A1" s="3" t="str">
        <f>HYPERLINK("#Оглавление!A1", "Назад в оглавление")</f>
        <v>Назад в оглавление</v>
      </c>
      <c r="B1" s="4"/>
      <c r="C1" s="4"/>
      <c r="D1" s="4"/>
      <c r="E1" s="4"/>
      <c r="F1" s="4"/>
      <c r="G1" s="4"/>
      <c r="H1" s="4"/>
    </row>
    <row r="2" spans="1:20" s="8" customFormat="1" ht="18.75">
      <c r="A2" s="161" t="s">
        <v>135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5"/>
      <c r="Q2" s="5"/>
      <c r="R2" s="5"/>
      <c r="S2" s="6"/>
      <c r="T2" s="7"/>
    </row>
    <row r="3" spans="1:20" ht="15.75">
      <c r="A3" s="4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10"/>
    </row>
    <row r="4" spans="1:20" ht="29.25" customHeight="1">
      <c r="A4" s="162" t="s">
        <v>0</v>
      </c>
      <c r="B4" s="162" t="s">
        <v>1</v>
      </c>
      <c r="C4" s="162" t="s">
        <v>1</v>
      </c>
      <c r="D4" s="162" t="s">
        <v>2</v>
      </c>
      <c r="E4" s="162"/>
      <c r="F4" s="162"/>
      <c r="G4" s="162"/>
      <c r="H4" s="162" t="s">
        <v>3</v>
      </c>
      <c r="I4" s="162"/>
      <c r="J4" s="162"/>
      <c r="K4" s="162"/>
      <c r="L4" s="162"/>
      <c r="M4" s="162"/>
      <c r="N4" s="162"/>
      <c r="O4" s="162"/>
      <c r="P4" s="185"/>
    </row>
    <row r="5" spans="1:20" ht="30" customHeight="1">
      <c r="A5" s="162"/>
      <c r="B5" s="162"/>
      <c r="C5" s="162"/>
      <c r="D5" s="162" t="s">
        <v>4</v>
      </c>
      <c r="E5" s="162"/>
      <c r="F5" s="162"/>
      <c r="G5" s="162"/>
      <c r="H5" s="143" t="s">
        <v>5</v>
      </c>
      <c r="I5" s="143" t="s">
        <v>6</v>
      </c>
      <c r="J5" s="143" t="s">
        <v>7</v>
      </c>
      <c r="K5" s="143" t="s">
        <v>8</v>
      </c>
      <c r="L5" s="143" t="s">
        <v>9</v>
      </c>
      <c r="M5" s="143" t="s">
        <v>10</v>
      </c>
      <c r="N5" s="143" t="s">
        <v>11</v>
      </c>
      <c r="O5" s="143" t="s">
        <v>12</v>
      </c>
      <c r="P5" s="185"/>
    </row>
    <row r="6" spans="1:20" ht="19.5" customHeight="1">
      <c r="A6" s="143">
        <v>1</v>
      </c>
      <c r="B6" s="143">
        <v>2</v>
      </c>
      <c r="C6" s="143">
        <v>2</v>
      </c>
      <c r="D6" s="143">
        <v>3</v>
      </c>
      <c r="E6" s="143">
        <v>4</v>
      </c>
      <c r="F6" s="143">
        <v>5</v>
      </c>
      <c r="G6" s="143">
        <v>6</v>
      </c>
      <c r="H6" s="143">
        <v>7</v>
      </c>
      <c r="I6" s="143">
        <v>7</v>
      </c>
      <c r="J6" s="143">
        <v>8</v>
      </c>
      <c r="K6" s="143">
        <v>9</v>
      </c>
      <c r="L6" s="143">
        <v>10</v>
      </c>
      <c r="M6" s="143">
        <v>11</v>
      </c>
      <c r="N6" s="143">
        <v>12</v>
      </c>
      <c r="O6" s="143">
        <v>13</v>
      </c>
      <c r="P6" s="185"/>
    </row>
    <row r="7" spans="1:20" ht="27.75" customHeight="1">
      <c r="A7" s="11" t="s">
        <v>13</v>
      </c>
      <c r="B7" s="163" t="s">
        <v>227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86"/>
    </row>
    <row r="8" spans="1:20" ht="39.75" customHeight="1">
      <c r="A8" s="166" t="s">
        <v>14</v>
      </c>
      <c r="B8" s="163" t="s">
        <v>116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85"/>
    </row>
    <row r="9" spans="1:20" ht="22.5" hidden="1" customHeight="1">
      <c r="A9" s="167"/>
      <c r="B9" s="164" t="s">
        <v>15</v>
      </c>
      <c r="C9" s="165" t="s">
        <v>16</v>
      </c>
      <c r="D9" s="12"/>
      <c r="E9" s="12"/>
      <c r="F9" s="12" t="s">
        <v>17</v>
      </c>
      <c r="G9" s="12"/>
      <c r="H9" s="13">
        <f>SUM(H10:H15)</f>
        <v>3510841</v>
      </c>
      <c r="I9" s="13"/>
      <c r="J9" s="13"/>
      <c r="K9" s="13"/>
      <c r="L9" s="13"/>
      <c r="M9" s="12"/>
      <c r="N9" s="12"/>
      <c r="O9" s="13">
        <f t="shared" ref="O9:O15" si="0">SUM(H9:N9)</f>
        <v>3510841</v>
      </c>
      <c r="P9" s="187"/>
      <c r="Q9" s="14"/>
    </row>
    <row r="10" spans="1:20" ht="21.75" hidden="1" customHeight="1">
      <c r="A10" s="167"/>
      <c r="B10" s="164"/>
      <c r="C10" s="165"/>
      <c r="D10" s="12">
        <v>828</v>
      </c>
      <c r="E10" s="12" t="s">
        <v>18</v>
      </c>
      <c r="F10" s="12" t="s">
        <v>19</v>
      </c>
      <c r="G10" s="15">
        <v>200</v>
      </c>
      <c r="H10" s="13">
        <v>1419321.8</v>
      </c>
      <c r="I10" s="13"/>
      <c r="J10" s="13"/>
      <c r="K10" s="16"/>
      <c r="L10" s="17"/>
      <c r="M10" s="18"/>
      <c r="N10" s="18"/>
      <c r="O10" s="16">
        <f t="shared" si="0"/>
        <v>1419321.8</v>
      </c>
      <c r="P10" s="185"/>
    </row>
    <row r="11" spans="1:20" ht="27" hidden="1" customHeight="1">
      <c r="A11" s="167"/>
      <c r="B11" s="164"/>
      <c r="C11" s="165"/>
      <c r="D11" s="12">
        <v>828</v>
      </c>
      <c r="E11" s="12" t="s">
        <v>18</v>
      </c>
      <c r="F11" s="12" t="s">
        <v>19</v>
      </c>
      <c r="G11" s="15">
        <v>500</v>
      </c>
      <c r="H11" s="13">
        <v>1449923</v>
      </c>
      <c r="I11" s="19"/>
      <c r="J11" s="13"/>
      <c r="K11" s="16"/>
      <c r="L11" s="17"/>
      <c r="M11" s="18"/>
      <c r="N11" s="18"/>
      <c r="O11" s="16">
        <f t="shared" si="0"/>
        <v>1449923</v>
      </c>
      <c r="P11" s="185"/>
    </row>
    <row r="12" spans="1:20" ht="21" hidden="1" customHeight="1">
      <c r="A12" s="167"/>
      <c r="B12" s="164"/>
      <c r="C12" s="165"/>
      <c r="D12" s="12">
        <v>828</v>
      </c>
      <c r="E12" s="12" t="s">
        <v>18</v>
      </c>
      <c r="F12" s="12" t="s">
        <v>20</v>
      </c>
      <c r="G12" s="15">
        <v>200</v>
      </c>
      <c r="H12" s="13">
        <v>6878.7</v>
      </c>
      <c r="I12" s="13"/>
      <c r="J12" s="13"/>
      <c r="K12" s="16"/>
      <c r="L12" s="17"/>
      <c r="M12" s="18"/>
      <c r="N12" s="18"/>
      <c r="O12" s="16">
        <f t="shared" si="0"/>
        <v>6878.7</v>
      </c>
      <c r="P12" s="185"/>
    </row>
    <row r="13" spans="1:20" ht="21" hidden="1" customHeight="1">
      <c r="A13" s="167"/>
      <c r="B13" s="164"/>
      <c r="C13" s="165"/>
      <c r="D13" s="12">
        <v>828</v>
      </c>
      <c r="E13" s="12" t="s">
        <v>18</v>
      </c>
      <c r="F13" s="12" t="s">
        <v>21</v>
      </c>
      <c r="G13" s="15">
        <v>200</v>
      </c>
      <c r="H13" s="13">
        <v>3.2</v>
      </c>
      <c r="I13" s="13"/>
      <c r="J13" s="13"/>
      <c r="K13" s="16"/>
      <c r="L13" s="17"/>
      <c r="M13" s="18"/>
      <c r="N13" s="18"/>
      <c r="O13" s="16">
        <f t="shared" si="0"/>
        <v>3.2</v>
      </c>
      <c r="P13" s="185"/>
    </row>
    <row r="14" spans="1:20" ht="18.75" hidden="1" customHeight="1">
      <c r="A14" s="167"/>
      <c r="B14" s="164"/>
      <c r="C14" s="165"/>
      <c r="D14" s="12">
        <v>828</v>
      </c>
      <c r="E14" s="12" t="s">
        <v>18</v>
      </c>
      <c r="F14" s="12" t="s">
        <v>22</v>
      </c>
      <c r="G14" s="12">
        <v>200</v>
      </c>
      <c r="H14" s="20">
        <v>368536</v>
      </c>
      <c r="I14" s="21"/>
      <c r="J14" s="20"/>
      <c r="K14" s="13"/>
      <c r="L14" s="22"/>
      <c r="M14" s="23"/>
      <c r="N14" s="23"/>
      <c r="O14" s="24">
        <f t="shared" si="0"/>
        <v>368536</v>
      </c>
      <c r="P14" s="185"/>
    </row>
    <row r="15" spans="1:20" ht="23.25" hidden="1" customHeight="1">
      <c r="A15" s="167"/>
      <c r="B15" s="164"/>
      <c r="C15" s="165"/>
      <c r="D15" s="12">
        <v>828</v>
      </c>
      <c r="E15" s="12" t="s">
        <v>18</v>
      </c>
      <c r="F15" s="12" t="s">
        <v>22</v>
      </c>
      <c r="G15" s="12">
        <v>500</v>
      </c>
      <c r="H15" s="25">
        <v>266178.3</v>
      </c>
      <c r="I15" s="17"/>
      <c r="J15" s="13"/>
      <c r="K15" s="17"/>
      <c r="L15" s="13"/>
      <c r="M15" s="18"/>
      <c r="N15" s="18"/>
      <c r="O15" s="13">
        <f t="shared" si="0"/>
        <v>266178.3</v>
      </c>
      <c r="P15" s="185"/>
    </row>
    <row r="16" spans="1:20" ht="23.25" customHeight="1">
      <c r="A16" s="167"/>
      <c r="B16" s="164"/>
      <c r="C16" s="165"/>
      <c r="D16" s="26">
        <v>828</v>
      </c>
      <c r="E16" s="26" t="s">
        <v>18</v>
      </c>
      <c r="F16" s="26" t="s">
        <v>23</v>
      </c>
      <c r="G16" s="12"/>
      <c r="H16" s="13"/>
      <c r="I16" s="13">
        <f>SUM(I17:I24)</f>
        <v>4953255.3</v>
      </c>
      <c r="J16" s="13">
        <f>SUM(J17:J24)</f>
        <v>4770823.5</v>
      </c>
      <c r="K16" s="17">
        <f>SUM(K17:K24)</f>
        <v>6828014.7999999998</v>
      </c>
      <c r="L16" s="13"/>
      <c r="M16" s="18"/>
      <c r="N16" s="18"/>
      <c r="O16" s="16">
        <f>SUM(I16:N16)</f>
        <v>16552093.600000001</v>
      </c>
      <c r="P16" s="187"/>
    </row>
    <row r="17" spans="1:17" ht="23.25" customHeight="1">
      <c r="A17" s="167"/>
      <c r="B17" s="164"/>
      <c r="C17" s="165"/>
      <c r="D17" s="26">
        <v>828</v>
      </c>
      <c r="E17" s="26" t="s">
        <v>18</v>
      </c>
      <c r="F17" s="26" t="s">
        <v>24</v>
      </c>
      <c r="G17" s="27">
        <v>200</v>
      </c>
      <c r="H17" s="13"/>
      <c r="I17" s="13">
        <f>2858805.6+182477</f>
        <v>3041282.6</v>
      </c>
      <c r="J17" s="28">
        <f>3456345.6+471319.9</f>
        <v>3927665.5</v>
      </c>
      <c r="K17" s="29">
        <f>4486003.1+984732.4</f>
        <v>5470735.5</v>
      </c>
      <c r="L17" s="13"/>
      <c r="M17" s="18"/>
      <c r="N17" s="18"/>
      <c r="O17" s="16">
        <f t="shared" ref="O17:O25" si="1">SUM(I17:N17)</f>
        <v>12439683.6</v>
      </c>
      <c r="P17" s="185"/>
    </row>
    <row r="18" spans="1:17" ht="23.25" customHeight="1">
      <c r="A18" s="167"/>
      <c r="B18" s="164"/>
      <c r="C18" s="165"/>
      <c r="D18" s="26">
        <v>828</v>
      </c>
      <c r="E18" s="26" t="s">
        <v>18</v>
      </c>
      <c r="F18" s="26" t="s">
        <v>24</v>
      </c>
      <c r="G18" s="27">
        <v>400</v>
      </c>
      <c r="H18" s="13"/>
      <c r="I18" s="17"/>
      <c r="J18" s="30">
        <f>741979+101179</f>
        <v>843158</v>
      </c>
      <c r="K18" s="29">
        <f>1112969+244310.3</f>
        <v>1357279.3</v>
      </c>
      <c r="L18" s="13"/>
      <c r="M18" s="18"/>
      <c r="N18" s="18"/>
      <c r="O18" s="16">
        <f t="shared" si="1"/>
        <v>2200437.2999999998</v>
      </c>
      <c r="P18" s="185"/>
    </row>
    <row r="19" spans="1:17" ht="23.25" customHeight="1">
      <c r="A19" s="167"/>
      <c r="B19" s="164"/>
      <c r="C19" s="165"/>
      <c r="D19" s="31">
        <v>828</v>
      </c>
      <c r="E19" s="31" t="s">
        <v>18</v>
      </c>
      <c r="F19" s="31" t="s">
        <v>25</v>
      </c>
      <c r="G19" s="27">
        <v>200</v>
      </c>
      <c r="H19" s="13"/>
      <c r="I19" s="19">
        <f>460355.5+140000</f>
        <v>600355.5</v>
      </c>
      <c r="J19" s="32"/>
      <c r="K19" s="33"/>
      <c r="L19" s="13"/>
      <c r="M19" s="18"/>
      <c r="N19" s="18"/>
      <c r="O19" s="16">
        <f t="shared" si="1"/>
        <v>600355.5</v>
      </c>
      <c r="P19" s="185"/>
    </row>
    <row r="20" spans="1:17" ht="23.25" customHeight="1">
      <c r="A20" s="167"/>
      <c r="B20" s="164"/>
      <c r="C20" s="165"/>
      <c r="D20" s="31">
        <v>828</v>
      </c>
      <c r="E20" s="31" t="s">
        <v>18</v>
      </c>
      <c r="F20" s="31" t="s">
        <v>25</v>
      </c>
      <c r="G20" s="27">
        <v>500</v>
      </c>
      <c r="H20" s="13"/>
      <c r="I20" s="19">
        <v>466307.8</v>
      </c>
      <c r="J20" s="27"/>
      <c r="K20" s="34"/>
      <c r="L20" s="13"/>
      <c r="M20" s="18"/>
      <c r="N20" s="18"/>
      <c r="O20" s="16">
        <f t="shared" si="1"/>
        <v>466307.8</v>
      </c>
      <c r="P20" s="185"/>
    </row>
    <row r="21" spans="1:17" ht="23.25" customHeight="1">
      <c r="A21" s="167"/>
      <c r="B21" s="164"/>
      <c r="C21" s="165"/>
      <c r="D21" s="31">
        <v>828</v>
      </c>
      <c r="E21" s="31" t="s">
        <v>18</v>
      </c>
      <c r="F21" s="31" t="s">
        <v>26</v>
      </c>
      <c r="G21" s="27">
        <v>200</v>
      </c>
      <c r="H21" s="13"/>
      <c r="I21" s="13"/>
      <c r="J21" s="32"/>
      <c r="K21" s="34"/>
      <c r="L21" s="13"/>
      <c r="M21" s="18"/>
      <c r="N21" s="18"/>
      <c r="O21" s="16">
        <f t="shared" si="1"/>
        <v>0</v>
      </c>
      <c r="P21" s="185"/>
    </row>
    <row r="22" spans="1:17" ht="23.25" customHeight="1">
      <c r="A22" s="167"/>
      <c r="B22" s="164"/>
      <c r="C22" s="165"/>
      <c r="D22" s="31">
        <v>828</v>
      </c>
      <c r="E22" s="31" t="s">
        <v>18</v>
      </c>
      <c r="F22" s="31" t="s">
        <v>27</v>
      </c>
      <c r="G22" s="31">
        <v>200</v>
      </c>
      <c r="H22" s="35"/>
      <c r="I22" s="36">
        <v>412903.2</v>
      </c>
      <c r="J22" s="37"/>
      <c r="K22" s="30"/>
      <c r="L22" s="13"/>
      <c r="M22" s="18"/>
      <c r="N22" s="18"/>
      <c r="O22" s="16">
        <f t="shared" si="1"/>
        <v>412903.2</v>
      </c>
      <c r="P22" s="185"/>
    </row>
    <row r="23" spans="1:17" ht="23.25" customHeight="1">
      <c r="A23" s="167"/>
      <c r="B23" s="164"/>
      <c r="C23" s="165"/>
      <c r="D23" s="31">
        <v>828</v>
      </c>
      <c r="E23" s="31" t="s">
        <v>18</v>
      </c>
      <c r="F23" s="31" t="s">
        <v>28</v>
      </c>
      <c r="G23" s="31">
        <v>400</v>
      </c>
      <c r="H23" s="35"/>
      <c r="I23" s="36"/>
      <c r="J23" s="37"/>
      <c r="K23" s="30"/>
      <c r="L23" s="13"/>
      <c r="M23" s="18"/>
      <c r="N23" s="18"/>
      <c r="O23" s="16">
        <f t="shared" si="1"/>
        <v>0</v>
      </c>
      <c r="P23" s="185"/>
    </row>
    <row r="24" spans="1:17" ht="23.25" customHeight="1">
      <c r="A24" s="167"/>
      <c r="B24" s="164"/>
      <c r="C24" s="165"/>
      <c r="D24" s="31">
        <v>828</v>
      </c>
      <c r="E24" s="31" t="s">
        <v>18</v>
      </c>
      <c r="F24" s="31" t="s">
        <v>27</v>
      </c>
      <c r="G24" s="31">
        <v>500</v>
      </c>
      <c r="H24" s="13"/>
      <c r="I24" s="21">
        <v>432406.2</v>
      </c>
      <c r="J24" s="37"/>
      <c r="K24" s="30"/>
      <c r="L24" s="13"/>
      <c r="M24" s="18"/>
      <c r="N24" s="18"/>
      <c r="O24" s="16">
        <f t="shared" si="1"/>
        <v>432406.2</v>
      </c>
    </row>
    <row r="25" spans="1:17" ht="26.25" customHeight="1">
      <c r="A25" s="167"/>
      <c r="B25" s="164"/>
      <c r="C25" s="38" t="s">
        <v>29</v>
      </c>
      <c r="D25" s="12">
        <v>828</v>
      </c>
      <c r="E25" s="12" t="s">
        <v>18</v>
      </c>
      <c r="F25" s="12" t="s">
        <v>21</v>
      </c>
      <c r="G25" s="12">
        <v>200</v>
      </c>
      <c r="H25" s="13">
        <v>3.1999999999534299</v>
      </c>
      <c r="I25" s="13">
        <f>2858805.6</f>
        <v>2858805.6</v>
      </c>
      <c r="J25" s="13">
        <f>3456345.6+741979</f>
        <v>4198324.5999999996</v>
      </c>
      <c r="K25" s="13">
        <f>4486003.1+1112969</f>
        <v>5598972.0999999996</v>
      </c>
      <c r="L25" s="12"/>
      <c r="M25" s="12"/>
      <c r="N25" s="12"/>
      <c r="O25" s="16">
        <f t="shared" si="1"/>
        <v>12656102.299999999</v>
      </c>
    </row>
    <row r="26" spans="1:17" ht="43.5" customHeight="1">
      <c r="A26" s="167"/>
      <c r="B26" s="164"/>
      <c r="C26" s="38" t="s">
        <v>30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39"/>
    </row>
    <row r="27" spans="1:17" ht="26.25" customHeight="1">
      <c r="A27" s="167"/>
      <c r="B27" s="164"/>
      <c r="C27" s="40" t="s">
        <v>31</v>
      </c>
      <c r="D27" s="12"/>
      <c r="E27" s="12"/>
      <c r="F27" s="12"/>
      <c r="G27" s="12"/>
      <c r="H27" s="13">
        <f>H11+H15</f>
        <v>1716101.3</v>
      </c>
      <c r="I27" s="41">
        <f>I20+I24</f>
        <v>898714</v>
      </c>
      <c r="J27" s="41"/>
      <c r="K27" s="41"/>
      <c r="L27" s="17"/>
      <c r="M27" s="18"/>
      <c r="N27" s="18"/>
      <c r="O27" s="16">
        <f>SUM(I27:N27)</f>
        <v>898714</v>
      </c>
      <c r="P27" s="42"/>
      <c r="Q27" s="14"/>
    </row>
    <row r="28" spans="1:17" ht="57" customHeight="1">
      <c r="A28" s="167"/>
      <c r="B28" s="142"/>
      <c r="C28" s="38" t="s">
        <v>32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39"/>
    </row>
    <row r="29" spans="1:17" ht="47.25" customHeight="1">
      <c r="A29" s="167"/>
      <c r="B29" s="142"/>
      <c r="C29" s="38" t="s">
        <v>33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39"/>
    </row>
    <row r="30" spans="1:17" ht="27" customHeight="1">
      <c r="A30" s="167"/>
      <c r="B30" s="142"/>
      <c r="C30" s="38" t="s">
        <v>34</v>
      </c>
      <c r="D30" s="12"/>
      <c r="E30" s="12"/>
      <c r="F30" s="12"/>
      <c r="G30" s="12"/>
      <c r="H30" s="13">
        <v>18596.099999999999</v>
      </c>
      <c r="I30" s="17">
        <f>27600.4+249500-249500+I27</f>
        <v>926314.4</v>
      </c>
      <c r="J30" s="13"/>
      <c r="K30" s="13"/>
      <c r="L30" s="17"/>
      <c r="M30" s="18"/>
      <c r="N30" s="18"/>
      <c r="O30" s="16">
        <f>SUM(I30:N30)</f>
        <v>926314.4</v>
      </c>
    </row>
    <row r="31" spans="1:17" ht="31.5" customHeight="1">
      <c r="A31" s="168"/>
      <c r="B31" s="43"/>
      <c r="C31" s="45" t="s">
        <v>38</v>
      </c>
      <c r="D31" s="43"/>
      <c r="E31" s="43"/>
      <c r="F31" s="43"/>
      <c r="G31" s="12"/>
      <c r="H31" s="46">
        <f>H33+H39</f>
        <v>3529437.1</v>
      </c>
      <c r="I31" s="46">
        <f>I33+I39</f>
        <v>4980855.7</v>
      </c>
      <c r="J31" s="46">
        <f>J33+J39</f>
        <v>4770823.5</v>
      </c>
      <c r="K31" s="46">
        <f>K33+K39</f>
        <v>6828014.7999999998</v>
      </c>
      <c r="L31" s="46"/>
      <c r="M31" s="46"/>
      <c r="N31" s="46"/>
      <c r="O31" s="115">
        <f>SUM(I31:N31)</f>
        <v>16579694</v>
      </c>
      <c r="P31" s="14">
        <f>O31-O16</f>
        <v>27600.39999999851</v>
      </c>
    </row>
    <row r="32" spans="1:17" ht="21" hidden="1" customHeight="1">
      <c r="A32" s="12"/>
      <c r="B32" s="43"/>
      <c r="C32" s="38" t="s">
        <v>39</v>
      </c>
      <c r="D32" s="43"/>
      <c r="E32" s="43"/>
      <c r="F32" s="43"/>
      <c r="G32" s="12"/>
      <c r="H32" s="13"/>
      <c r="I32" s="13"/>
      <c r="J32" s="13"/>
      <c r="K32" s="12"/>
      <c r="L32" s="12"/>
      <c r="M32" s="12"/>
      <c r="N32" s="12"/>
      <c r="O32" s="13"/>
    </row>
    <row r="33" spans="1:15" ht="28.5" hidden="1" customHeight="1">
      <c r="A33" s="12"/>
      <c r="B33" s="43"/>
      <c r="C33" s="38" t="s">
        <v>40</v>
      </c>
      <c r="D33" s="43"/>
      <c r="E33" s="43"/>
      <c r="F33" s="43"/>
      <c r="G33" s="12"/>
      <c r="H33" s="13">
        <f>H9</f>
        <v>3510841</v>
      </c>
      <c r="I33" s="13">
        <f>I16</f>
        <v>4953255.3</v>
      </c>
      <c r="J33" s="13">
        <f>J16</f>
        <v>4770823.5</v>
      </c>
      <c r="K33" s="13">
        <f>K16</f>
        <v>6828014.7999999998</v>
      </c>
      <c r="L33" s="13"/>
      <c r="M33" s="13"/>
      <c r="N33" s="13"/>
      <c r="O33" s="13">
        <f>O9</f>
        <v>3510841</v>
      </c>
    </row>
    <row r="34" spans="1:15" ht="22.5" hidden="1" customHeight="1">
      <c r="A34" s="12"/>
      <c r="B34" s="43"/>
      <c r="C34" s="43" t="s">
        <v>29</v>
      </c>
      <c r="D34" s="43"/>
      <c r="E34" s="43"/>
      <c r="F34" s="43"/>
      <c r="G34" s="12"/>
      <c r="H34" s="13">
        <f>H25</f>
        <v>3.1999999999534299</v>
      </c>
      <c r="I34" s="13">
        <f>I25</f>
        <v>2858805.6</v>
      </c>
      <c r="J34" s="13">
        <f>J25</f>
        <v>4198324.5999999996</v>
      </c>
      <c r="K34" s="13"/>
      <c r="L34" s="13"/>
      <c r="M34" s="13"/>
      <c r="N34" s="13"/>
      <c r="O34" s="13">
        <f>O25</f>
        <v>12656102.299999999</v>
      </c>
    </row>
    <row r="35" spans="1:15" ht="37.5" hidden="1" customHeight="1">
      <c r="A35" s="12"/>
      <c r="B35" s="43"/>
      <c r="C35" s="43" t="s">
        <v>30</v>
      </c>
      <c r="D35" s="43"/>
      <c r="E35" s="43"/>
      <c r="F35" s="43"/>
      <c r="G35" s="12"/>
      <c r="H35" s="13"/>
      <c r="I35" s="13"/>
      <c r="J35" s="13"/>
      <c r="K35" s="12"/>
      <c r="L35" s="12"/>
      <c r="M35" s="12"/>
      <c r="N35" s="12"/>
      <c r="O35" s="13"/>
    </row>
    <row r="36" spans="1:15" ht="21.75" hidden="1" customHeight="1">
      <c r="A36" s="12"/>
      <c r="B36" s="43"/>
      <c r="C36" s="47" t="s">
        <v>31</v>
      </c>
      <c r="D36" s="43"/>
      <c r="E36" s="43"/>
      <c r="F36" s="43"/>
      <c r="G36" s="12"/>
      <c r="H36" s="13">
        <f>H27</f>
        <v>1716101.3</v>
      </c>
      <c r="I36" s="13">
        <f>I27</f>
        <v>898714</v>
      </c>
      <c r="J36" s="13"/>
      <c r="K36" s="12"/>
      <c r="L36" s="12"/>
      <c r="M36" s="12"/>
      <c r="N36" s="12"/>
      <c r="O36" s="13">
        <f>SUM(H36:N36)</f>
        <v>2614815.2999999998</v>
      </c>
    </row>
    <row r="37" spans="1:15" ht="53.25" hidden="1" customHeight="1">
      <c r="A37" s="12"/>
      <c r="B37" s="43"/>
      <c r="C37" s="43" t="s">
        <v>32</v>
      </c>
      <c r="D37" s="43"/>
      <c r="E37" s="43"/>
      <c r="F37" s="43"/>
      <c r="G37" s="12"/>
      <c r="H37" s="13"/>
      <c r="I37" s="13"/>
      <c r="J37" s="13"/>
      <c r="K37" s="12"/>
      <c r="L37" s="12"/>
      <c r="M37" s="12"/>
      <c r="N37" s="12"/>
      <c r="O37" s="13"/>
    </row>
    <row r="38" spans="1:15" ht="36" hidden="1" customHeight="1">
      <c r="A38" s="12"/>
      <c r="B38" s="43"/>
      <c r="C38" s="38" t="s">
        <v>33</v>
      </c>
      <c r="D38" s="43"/>
      <c r="E38" s="43"/>
      <c r="F38" s="43"/>
      <c r="G38" s="12"/>
      <c r="H38" s="12"/>
      <c r="I38" s="12"/>
      <c r="J38" s="12"/>
      <c r="K38" s="12"/>
      <c r="L38" s="12"/>
      <c r="M38" s="12"/>
      <c r="N38" s="12"/>
      <c r="O38" s="13"/>
    </row>
    <row r="39" spans="1:15" ht="23.25" hidden="1" customHeight="1">
      <c r="A39" s="12"/>
      <c r="B39" s="43"/>
      <c r="C39" s="38" t="s">
        <v>134</v>
      </c>
      <c r="D39" s="43"/>
      <c r="E39" s="43"/>
      <c r="F39" s="43"/>
      <c r="G39" s="12"/>
      <c r="H39" s="13">
        <f>H30</f>
        <v>18596.099999999999</v>
      </c>
      <c r="I39" s="17">
        <f>27600.4+249500-249500</f>
        <v>27600.400000000023</v>
      </c>
      <c r="J39" s="13"/>
      <c r="K39" s="12"/>
      <c r="L39" s="12"/>
      <c r="M39" s="12"/>
      <c r="N39" s="12"/>
      <c r="O39" s="13">
        <f>SUM(H39:N39)</f>
        <v>46196.500000000022</v>
      </c>
    </row>
    <row r="40" spans="1:15" ht="21.75" hidden="1" customHeight="1">
      <c r="A40" s="12"/>
      <c r="B40" s="43"/>
      <c r="C40" s="38" t="s">
        <v>35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4"/>
    </row>
  </sheetData>
  <mergeCells count="12">
    <mergeCell ref="B8:O8"/>
    <mergeCell ref="B9:B27"/>
    <mergeCell ref="C9:C24"/>
    <mergeCell ref="A8:A31"/>
    <mergeCell ref="B7:O7"/>
    <mergeCell ref="A2:O2"/>
    <mergeCell ref="A4:A5"/>
    <mergeCell ref="B4:B5"/>
    <mergeCell ref="C4:C5"/>
    <mergeCell ref="D4:G4"/>
    <mergeCell ref="H4:O4"/>
    <mergeCell ref="D5:G5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4" firstPageNumber="20" fitToWidth="0" fitToHeight="0" orientation="landscape" useFirstPageNumber="1" horizontalDpi="300" verticalDpi="300" r:id="rId1"/>
  <headerFooter>
    <oddHeader>&amp;C&amp;"Times New Roman,обычный"&amp;12&amp;P</oddHeader>
  </headerFooter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P16"/>
  <sheetViews>
    <sheetView view="pageBreakPreview" zoomScale="90" zoomScaleNormal="110" zoomScalePageLayoutView="90" workbookViewId="0">
      <selection activeCell="A3" sqref="A3:N3"/>
    </sheetView>
  </sheetViews>
  <sheetFormatPr defaultColWidth="9.140625" defaultRowHeight="15"/>
  <cols>
    <col min="1" max="1" width="7.28515625" style="48" customWidth="1"/>
    <col min="2" max="2" width="51.7109375" style="48" customWidth="1"/>
    <col min="3" max="3" width="9.5703125" style="48" customWidth="1"/>
    <col min="4" max="4" width="11.7109375" style="48" customWidth="1"/>
    <col min="5" max="5" width="12.140625" style="48" customWidth="1"/>
    <col min="6" max="6" width="11.85546875" style="48" customWidth="1"/>
    <col min="7" max="7" width="13.140625" style="48" customWidth="1"/>
    <col min="8" max="8" width="12.42578125" style="48" customWidth="1"/>
    <col min="9" max="9" width="11.5703125" style="48" customWidth="1"/>
    <col min="10" max="10" width="15" style="48" customWidth="1"/>
    <col min="11" max="11" width="12.5703125" style="48" customWidth="1"/>
    <col min="12" max="13" width="12.28515625" style="48" customWidth="1"/>
    <col min="14" max="14" width="16.85546875" style="48" customWidth="1"/>
    <col min="15" max="15" width="20.42578125" style="49" customWidth="1"/>
    <col min="16" max="16" width="26.7109375" style="48" customWidth="1"/>
    <col min="17" max="16384" width="9.140625" style="48"/>
  </cols>
  <sheetData>
    <row r="1" spans="1:16" ht="15.75">
      <c r="A1" s="50" t="str">
        <f>HYPERLINK("#Оглавление!A1","Назад в оглавление")</f>
        <v>Назад в оглавление</v>
      </c>
      <c r="B1" s="51"/>
      <c r="C1" s="51"/>
      <c r="D1" s="51"/>
    </row>
    <row r="2" spans="1:16" s="53" customFormat="1" ht="22.35" customHeight="1">
      <c r="A2" s="170" t="s">
        <v>41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52"/>
      <c r="P2" s="52"/>
    </row>
    <row r="3" spans="1:16" s="53" customFormat="1" ht="22.35" customHeight="1">
      <c r="A3" s="171" t="s">
        <v>133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52"/>
      <c r="P3" s="52"/>
    </row>
    <row r="4" spans="1:16" s="53" customFormat="1" ht="28.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52"/>
      <c r="P4" s="52"/>
    </row>
    <row r="5" spans="1:16" s="57" customFormat="1" ht="33" customHeight="1">
      <c r="A5" s="172" t="s">
        <v>42</v>
      </c>
      <c r="B5" s="172" t="s">
        <v>43</v>
      </c>
      <c r="C5" s="173" t="s">
        <v>44</v>
      </c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2" t="s">
        <v>121</v>
      </c>
      <c r="O5" s="56"/>
    </row>
    <row r="6" spans="1:16" s="57" customFormat="1" ht="35.25" customHeight="1">
      <c r="A6" s="172"/>
      <c r="B6" s="172"/>
      <c r="C6" s="141" t="s">
        <v>45</v>
      </c>
      <c r="D6" s="141" t="s">
        <v>46</v>
      </c>
      <c r="E6" s="141" t="s">
        <v>47</v>
      </c>
      <c r="F6" s="141" t="s">
        <v>48</v>
      </c>
      <c r="G6" s="141" t="s">
        <v>49</v>
      </c>
      <c r="H6" s="141" t="s">
        <v>50</v>
      </c>
      <c r="I6" s="141" t="s">
        <v>51</v>
      </c>
      <c r="J6" s="141" t="s">
        <v>52</v>
      </c>
      <c r="K6" s="141" t="s">
        <v>53</v>
      </c>
      <c r="L6" s="141" t="s">
        <v>54</v>
      </c>
      <c r="M6" s="141" t="s">
        <v>55</v>
      </c>
      <c r="N6" s="172"/>
      <c r="O6" s="56"/>
    </row>
    <row r="7" spans="1:16" s="57" customFormat="1" ht="30" customHeight="1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1">
        <v>8</v>
      </c>
      <c r="I7" s="141">
        <v>9</v>
      </c>
      <c r="J7" s="141">
        <v>10</v>
      </c>
      <c r="K7" s="141">
        <v>11</v>
      </c>
      <c r="L7" s="141">
        <v>12</v>
      </c>
      <c r="M7" s="141">
        <v>13</v>
      </c>
      <c r="N7" s="141">
        <v>14</v>
      </c>
      <c r="O7" s="56"/>
      <c r="P7" s="58"/>
    </row>
    <row r="8" spans="1:16" s="57" customFormat="1" ht="30.75" customHeight="1">
      <c r="A8" s="141" t="s">
        <v>13</v>
      </c>
      <c r="B8" s="169" t="s">
        <v>227</v>
      </c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74"/>
      <c r="P8" s="174"/>
    </row>
    <row r="9" spans="1:16" s="57" customFormat="1" ht="81.75" customHeight="1">
      <c r="A9" s="59" t="s">
        <v>14</v>
      </c>
      <c r="B9" s="60" t="s">
        <v>116</v>
      </c>
      <c r="C9" s="62">
        <v>0</v>
      </c>
      <c r="D9" s="61">
        <v>1144500.8999999999</v>
      </c>
      <c r="E9" s="61">
        <v>1144500.8999999999</v>
      </c>
      <c r="F9" s="61">
        <v>1144500.8999999999</v>
      </c>
      <c r="G9" s="62">
        <v>1791042.2</v>
      </c>
      <c r="H9" s="62">
        <v>2885152.5</v>
      </c>
      <c r="I9" s="62">
        <v>3041282.6</v>
      </c>
      <c r="J9" s="62">
        <v>3041282.6</v>
      </c>
      <c r="K9" s="62">
        <v>3041282.6</v>
      </c>
      <c r="L9" s="62">
        <v>3041282.6</v>
      </c>
      <c r="M9" s="62">
        <v>3041282.6</v>
      </c>
      <c r="N9" s="61">
        <v>3041282.6</v>
      </c>
      <c r="O9" s="63"/>
    </row>
    <row r="10" spans="1:16" s="57" customFormat="1" ht="30.75" customHeight="1">
      <c r="A10" s="141" t="s">
        <v>58</v>
      </c>
      <c r="B10" s="169" t="s">
        <v>227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56"/>
    </row>
    <row r="11" spans="1:16" s="57" customFormat="1" ht="82.5" customHeight="1">
      <c r="A11" s="59" t="s">
        <v>71</v>
      </c>
      <c r="B11" s="60" t="s">
        <v>116</v>
      </c>
      <c r="C11" s="62">
        <v>93530.2</v>
      </c>
      <c r="D11" s="62">
        <v>240369.9</v>
      </c>
      <c r="E11" s="62">
        <v>302305.40000000002</v>
      </c>
      <c r="F11" s="62">
        <v>580205.19999999995</v>
      </c>
      <c r="G11" s="62">
        <v>1018450.9</v>
      </c>
      <c r="H11" s="62">
        <v>1337696.6000000001</v>
      </c>
      <c r="I11" s="62">
        <f>1605368.2+140000</f>
        <v>1745368.2</v>
      </c>
      <c r="J11" s="62">
        <f>I11+60067.6</f>
        <v>1805435.8</v>
      </c>
      <c r="K11" s="62">
        <f>J11+60067.6</f>
        <v>1865503.4000000001</v>
      </c>
      <c r="L11" s="62">
        <f>K11+35000</f>
        <v>1900503.4000000001</v>
      </c>
      <c r="M11" s="62">
        <f>L11+11469.3</f>
        <v>1911972.7000000002</v>
      </c>
      <c r="N11" s="61">
        <f>M11</f>
        <v>1911972.7000000002</v>
      </c>
      <c r="O11" s="63"/>
    </row>
    <row r="12" spans="1:16" s="57" customFormat="1" ht="25.5" customHeight="1">
      <c r="A12" s="112" t="s">
        <v>36</v>
      </c>
      <c r="B12" s="169" t="s">
        <v>228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74"/>
      <c r="P12" s="174"/>
    </row>
    <row r="13" spans="1:16" s="57" customFormat="1" ht="69" customHeight="1">
      <c r="A13" s="59" t="s">
        <v>37</v>
      </c>
      <c r="B13" s="60" t="s">
        <v>144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1">
        <v>0</v>
      </c>
      <c r="O13" s="63"/>
    </row>
    <row r="14" spans="1:16" s="67" customFormat="1" ht="45.75" customHeight="1">
      <c r="A14" s="64"/>
      <c r="B14" s="45" t="s">
        <v>56</v>
      </c>
      <c r="C14" s="46">
        <f>SUM(C10:C10)</f>
        <v>0</v>
      </c>
      <c r="D14" s="46">
        <f t="shared" ref="D14:M14" si="0">D9+D11</f>
        <v>1384870.7999999998</v>
      </c>
      <c r="E14" s="65">
        <f t="shared" si="0"/>
        <v>1446806.2999999998</v>
      </c>
      <c r="F14" s="46">
        <f t="shared" si="0"/>
        <v>1724706.0999999999</v>
      </c>
      <c r="G14" s="46">
        <f t="shared" si="0"/>
        <v>2809493.1</v>
      </c>
      <c r="H14" s="46">
        <f t="shared" si="0"/>
        <v>4222849.0999999996</v>
      </c>
      <c r="I14" s="46">
        <f t="shared" si="0"/>
        <v>4786650.8</v>
      </c>
      <c r="J14" s="46">
        <f t="shared" si="0"/>
        <v>4846718.4000000004</v>
      </c>
      <c r="K14" s="46">
        <f t="shared" si="0"/>
        <v>4906786</v>
      </c>
      <c r="L14" s="46">
        <f t="shared" si="0"/>
        <v>4941786</v>
      </c>
      <c r="M14" s="46">
        <f t="shared" si="0"/>
        <v>4953255.3000000007</v>
      </c>
      <c r="N14" s="46">
        <f>N9+N11</f>
        <v>4953255.3000000007</v>
      </c>
      <c r="O14" s="66"/>
    </row>
    <row r="15" spans="1:16" ht="15.75">
      <c r="O15" s="66"/>
    </row>
    <row r="16" spans="1:16">
      <c r="O16" s="68"/>
    </row>
  </sheetData>
  <mergeCells count="11">
    <mergeCell ref="O8:P8"/>
    <mergeCell ref="O12:P12"/>
    <mergeCell ref="B8:N8"/>
    <mergeCell ref="B12:N12"/>
    <mergeCell ref="B10:N10"/>
    <mergeCell ref="A2:N2"/>
    <mergeCell ref="A3:N3"/>
    <mergeCell ref="A5:A6"/>
    <mergeCell ref="B5:B6"/>
    <mergeCell ref="C5:M5"/>
    <mergeCell ref="N5:N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6" firstPageNumber="21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81"/>
  <sheetViews>
    <sheetView tabSelected="1" view="pageBreakPreview" topLeftCell="A76" zoomScale="70" zoomScaleNormal="70" zoomScaleSheetLayoutView="70" workbookViewId="0">
      <selection activeCell="F67" sqref="F67"/>
    </sheetView>
  </sheetViews>
  <sheetFormatPr defaultColWidth="9.140625" defaultRowHeight="15"/>
  <cols>
    <col min="1" max="1" width="10.42578125" style="74" customWidth="1"/>
    <col min="2" max="2" width="50.7109375" style="74" customWidth="1"/>
    <col min="3" max="3" width="14.7109375" style="74" customWidth="1"/>
    <col min="4" max="4" width="14" style="74" customWidth="1"/>
    <col min="5" max="5" width="14.7109375" style="74" customWidth="1"/>
    <col min="6" max="6" width="16.85546875" style="74" customWidth="1"/>
    <col min="7" max="7" width="19.28515625" style="74" customWidth="1"/>
    <col min="8" max="8" width="18.5703125" style="74" customWidth="1"/>
    <col min="9" max="9" width="14.85546875" style="74" customWidth="1"/>
    <col min="10" max="10" width="12.140625" style="74" customWidth="1"/>
    <col min="11" max="11" width="17.140625" style="74" customWidth="1"/>
    <col min="12" max="12" width="37.7109375" style="74" customWidth="1"/>
    <col min="13" max="13" width="18.7109375" style="74" hidden="1" customWidth="1"/>
    <col min="14" max="14" width="9.140625" style="74" bestFit="1" customWidth="1"/>
    <col min="15" max="16384" width="9.140625" style="74"/>
  </cols>
  <sheetData>
    <row r="1" spans="1:18" ht="96.75" customHeight="1">
      <c r="J1" s="179" t="s">
        <v>146</v>
      </c>
      <c r="K1" s="179"/>
      <c r="L1" s="179"/>
    </row>
    <row r="2" spans="1:18" ht="25.5" customHeight="1">
      <c r="J2" s="139"/>
      <c r="K2" s="139"/>
      <c r="L2" s="139"/>
    </row>
    <row r="3" spans="1:18" s="100" customFormat="1" ht="35.25" customHeight="1">
      <c r="A3" s="179" t="s">
        <v>145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8" s="85" customFormat="1" ht="15.75">
      <c r="A4" s="101"/>
      <c r="B4" s="101"/>
      <c r="C4" s="101"/>
      <c r="D4" s="101"/>
      <c r="E4" s="101"/>
      <c r="F4" s="101"/>
      <c r="G4" s="101"/>
      <c r="H4" s="102"/>
      <c r="I4" s="101"/>
      <c r="J4" s="101"/>
      <c r="K4" s="101"/>
      <c r="L4" s="101"/>
      <c r="M4" s="101"/>
    </row>
    <row r="5" spans="1:18" s="85" customFormat="1" ht="16.5">
      <c r="A5" s="180" t="s">
        <v>85</v>
      </c>
      <c r="B5" s="180" t="s">
        <v>86</v>
      </c>
      <c r="C5" s="181" t="s">
        <v>87</v>
      </c>
      <c r="D5" s="181"/>
      <c r="E5" s="181" t="s">
        <v>88</v>
      </c>
      <c r="F5" s="181"/>
      <c r="G5" s="181" t="s">
        <v>89</v>
      </c>
      <c r="H5" s="180" t="s">
        <v>126</v>
      </c>
      <c r="I5" s="181" t="s">
        <v>90</v>
      </c>
      <c r="J5" s="181"/>
      <c r="K5" s="180" t="s">
        <v>91</v>
      </c>
      <c r="L5" s="181" t="s">
        <v>92</v>
      </c>
      <c r="M5" s="175" t="s">
        <v>63</v>
      </c>
    </row>
    <row r="6" spans="1:18" s="85" customFormat="1" ht="49.5">
      <c r="A6" s="180"/>
      <c r="B6" s="180"/>
      <c r="C6" s="126" t="s">
        <v>93</v>
      </c>
      <c r="D6" s="126" t="s">
        <v>94</v>
      </c>
      <c r="E6" s="126" t="s">
        <v>95</v>
      </c>
      <c r="F6" s="126" t="s">
        <v>96</v>
      </c>
      <c r="G6" s="181"/>
      <c r="H6" s="180"/>
      <c r="I6" s="126" t="s">
        <v>147</v>
      </c>
      <c r="J6" s="126" t="s">
        <v>64</v>
      </c>
      <c r="K6" s="180"/>
      <c r="L6" s="181"/>
      <c r="M6" s="175"/>
    </row>
    <row r="7" spans="1:18" s="85" customFormat="1" ht="16.5">
      <c r="A7" s="126">
        <v>1</v>
      </c>
      <c r="B7" s="126">
        <v>2</v>
      </c>
      <c r="C7" s="126">
        <v>3</v>
      </c>
      <c r="D7" s="126">
        <v>4</v>
      </c>
      <c r="E7" s="126">
        <v>5</v>
      </c>
      <c r="F7" s="126">
        <v>6</v>
      </c>
      <c r="G7" s="126">
        <v>7</v>
      </c>
      <c r="H7" s="127">
        <v>8</v>
      </c>
      <c r="I7" s="127">
        <v>9</v>
      </c>
      <c r="J7" s="127">
        <v>10</v>
      </c>
      <c r="K7" s="127">
        <v>11</v>
      </c>
      <c r="L7" s="127">
        <v>12</v>
      </c>
      <c r="M7" s="103">
        <v>13</v>
      </c>
    </row>
    <row r="8" spans="1:18" s="85" customFormat="1" ht="18.75">
      <c r="A8" s="120" t="s">
        <v>13</v>
      </c>
      <c r="B8" s="176" t="s">
        <v>230</v>
      </c>
      <c r="C8" s="177"/>
      <c r="D8" s="177"/>
      <c r="E8" s="177"/>
      <c r="F8" s="177"/>
      <c r="G8" s="177"/>
      <c r="H8" s="177"/>
      <c r="I8" s="177"/>
      <c r="J8" s="177"/>
      <c r="K8" s="177"/>
      <c r="L8" s="178"/>
      <c r="M8" s="104"/>
      <c r="P8" s="85" t="s">
        <v>128</v>
      </c>
      <c r="Q8" s="85" t="s">
        <v>127</v>
      </c>
    </row>
    <row r="9" spans="1:18" s="85" customFormat="1" ht="191.25" customHeight="1">
      <c r="A9" s="120" t="s">
        <v>14</v>
      </c>
      <c r="B9" s="128" t="s">
        <v>206</v>
      </c>
      <c r="C9" s="137">
        <v>45658</v>
      </c>
      <c r="D9" s="137">
        <v>46022</v>
      </c>
      <c r="E9" s="120" t="s">
        <v>97</v>
      </c>
      <c r="F9" s="120" t="s">
        <v>97</v>
      </c>
      <c r="G9" s="120" t="s">
        <v>57</v>
      </c>
      <c r="H9" s="120" t="s">
        <v>97</v>
      </c>
      <c r="I9" s="129"/>
      <c r="J9" s="129"/>
      <c r="K9" s="130"/>
      <c r="L9" s="120" t="s">
        <v>211</v>
      </c>
      <c r="M9" s="105"/>
      <c r="R9" s="85" t="s">
        <v>128</v>
      </c>
    </row>
    <row r="10" spans="1:18" s="85" customFormat="1" ht="124.5" customHeight="1">
      <c r="A10" s="131" t="s">
        <v>98</v>
      </c>
      <c r="B10" s="132" t="s">
        <v>99</v>
      </c>
      <c r="C10" s="137"/>
      <c r="D10" s="137">
        <v>45744</v>
      </c>
      <c r="E10" s="120" t="s">
        <v>97</v>
      </c>
      <c r="F10" s="120" t="s">
        <v>97</v>
      </c>
      <c r="G10" s="120" t="s">
        <v>57</v>
      </c>
      <c r="H10" s="120" t="s">
        <v>97</v>
      </c>
      <c r="I10" s="120" t="s">
        <v>97</v>
      </c>
      <c r="J10" s="120" t="s">
        <v>97</v>
      </c>
      <c r="K10" s="120" t="s">
        <v>97</v>
      </c>
      <c r="L10" s="134" t="s">
        <v>212</v>
      </c>
      <c r="M10" s="105"/>
    </row>
    <row r="11" spans="1:18" s="85" customFormat="1" ht="49.5">
      <c r="A11" s="131" t="s">
        <v>100</v>
      </c>
      <c r="B11" s="132" t="s">
        <v>105</v>
      </c>
      <c r="C11" s="137"/>
      <c r="D11" s="137">
        <v>45772</v>
      </c>
      <c r="E11" s="120" t="s">
        <v>97</v>
      </c>
      <c r="F11" s="120" t="s">
        <v>97</v>
      </c>
      <c r="G11" s="120" t="s">
        <v>57</v>
      </c>
      <c r="H11" s="120" t="s">
        <v>97</v>
      </c>
      <c r="I11" s="120" t="s">
        <v>97</v>
      </c>
      <c r="J11" s="120" t="s">
        <v>97</v>
      </c>
      <c r="K11" s="120" t="s">
        <v>97</v>
      </c>
      <c r="L11" s="120" t="s">
        <v>149</v>
      </c>
      <c r="M11" s="105"/>
    </row>
    <row r="12" spans="1:18" s="85" customFormat="1" ht="49.5">
      <c r="A12" s="131" t="s">
        <v>102</v>
      </c>
      <c r="B12" s="132" t="s">
        <v>101</v>
      </c>
      <c r="C12" s="137"/>
      <c r="D12" s="137">
        <v>45835</v>
      </c>
      <c r="E12" s="120" t="s">
        <v>97</v>
      </c>
      <c r="F12" s="120" t="s">
        <v>97</v>
      </c>
      <c r="G12" s="120" t="s">
        <v>57</v>
      </c>
      <c r="H12" s="120" t="s">
        <v>97</v>
      </c>
      <c r="I12" s="120" t="s">
        <v>97</v>
      </c>
      <c r="J12" s="120" t="s">
        <v>97</v>
      </c>
      <c r="K12" s="120" t="s">
        <v>97</v>
      </c>
      <c r="L12" s="133" t="s">
        <v>122</v>
      </c>
      <c r="M12" s="105"/>
      <c r="O12" s="113"/>
    </row>
    <row r="13" spans="1:18" s="85" customFormat="1" ht="49.5">
      <c r="A13" s="131" t="s">
        <v>104</v>
      </c>
      <c r="B13" s="132" t="s">
        <v>103</v>
      </c>
      <c r="C13" s="137"/>
      <c r="D13" s="137">
        <v>46016</v>
      </c>
      <c r="E13" s="120" t="s">
        <v>97</v>
      </c>
      <c r="F13" s="120" t="s">
        <v>97</v>
      </c>
      <c r="G13" s="120" t="s">
        <v>57</v>
      </c>
      <c r="H13" s="120" t="s">
        <v>97</v>
      </c>
      <c r="I13" s="120" t="s">
        <v>97</v>
      </c>
      <c r="J13" s="120" t="s">
        <v>97</v>
      </c>
      <c r="K13" s="120" t="s">
        <v>97</v>
      </c>
      <c r="L13" s="120" t="s">
        <v>149</v>
      </c>
      <c r="M13" s="105"/>
      <c r="P13" s="114"/>
    </row>
    <row r="14" spans="1:18" s="85" customFormat="1" ht="49.5">
      <c r="A14" s="131" t="s">
        <v>106</v>
      </c>
      <c r="B14" s="132" t="s">
        <v>107</v>
      </c>
      <c r="C14" s="137"/>
      <c r="D14" s="137">
        <v>46017</v>
      </c>
      <c r="E14" s="120" t="s">
        <v>97</v>
      </c>
      <c r="F14" s="120" t="s">
        <v>97</v>
      </c>
      <c r="G14" s="120" t="s">
        <v>57</v>
      </c>
      <c r="H14" s="120" t="s">
        <v>97</v>
      </c>
      <c r="I14" s="120" t="s">
        <v>97</v>
      </c>
      <c r="J14" s="120" t="s">
        <v>97</v>
      </c>
      <c r="K14" s="120" t="s">
        <v>97</v>
      </c>
      <c r="L14" s="120" t="s">
        <v>149</v>
      </c>
      <c r="M14" s="106"/>
    </row>
    <row r="15" spans="1:18" s="85" customFormat="1" ht="66">
      <c r="A15" s="131" t="s">
        <v>108</v>
      </c>
      <c r="B15" s="132" t="s">
        <v>216</v>
      </c>
      <c r="C15" s="137"/>
      <c r="D15" s="137">
        <v>46017</v>
      </c>
      <c r="E15" s="120" t="s">
        <v>97</v>
      </c>
      <c r="F15" s="120" t="s">
        <v>97</v>
      </c>
      <c r="G15" s="120" t="s">
        <v>57</v>
      </c>
      <c r="H15" s="120" t="s">
        <v>97</v>
      </c>
      <c r="I15" s="120" t="s">
        <v>97</v>
      </c>
      <c r="J15" s="120" t="s">
        <v>97</v>
      </c>
      <c r="K15" s="120" t="s">
        <v>97</v>
      </c>
      <c r="L15" s="120" t="s">
        <v>149</v>
      </c>
      <c r="M15" s="105"/>
    </row>
    <row r="16" spans="1:18" s="85" customFormat="1" ht="129.75" customHeight="1">
      <c r="A16" s="131" t="s">
        <v>123</v>
      </c>
      <c r="B16" s="132" t="s">
        <v>99</v>
      </c>
      <c r="C16" s="137"/>
      <c r="D16" s="137">
        <v>46108</v>
      </c>
      <c r="E16" s="120" t="s">
        <v>97</v>
      </c>
      <c r="F16" s="120" t="s">
        <v>97</v>
      </c>
      <c r="G16" s="120" t="s">
        <v>57</v>
      </c>
      <c r="H16" s="120" t="s">
        <v>97</v>
      </c>
      <c r="I16" s="120" t="s">
        <v>97</v>
      </c>
      <c r="J16" s="120" t="s">
        <v>97</v>
      </c>
      <c r="K16" s="120" t="s">
        <v>97</v>
      </c>
      <c r="L16" s="134" t="s">
        <v>212</v>
      </c>
      <c r="M16" s="105"/>
    </row>
    <row r="17" spans="1:13" s="85" customFormat="1" ht="49.5">
      <c r="A17" s="131" t="s">
        <v>124</v>
      </c>
      <c r="B17" s="132" t="s">
        <v>101</v>
      </c>
      <c r="C17" s="137"/>
      <c r="D17" s="137">
        <v>46200</v>
      </c>
      <c r="E17" s="120" t="s">
        <v>97</v>
      </c>
      <c r="F17" s="120" t="s">
        <v>97</v>
      </c>
      <c r="G17" s="120" t="s">
        <v>57</v>
      </c>
      <c r="H17" s="120" t="s">
        <v>97</v>
      </c>
      <c r="I17" s="120" t="s">
        <v>97</v>
      </c>
      <c r="J17" s="120" t="s">
        <v>97</v>
      </c>
      <c r="K17" s="120" t="s">
        <v>97</v>
      </c>
      <c r="L17" s="120" t="s">
        <v>149</v>
      </c>
      <c r="M17" s="105"/>
    </row>
    <row r="18" spans="1:13" s="85" customFormat="1" ht="49.5">
      <c r="A18" s="131" t="s">
        <v>150</v>
      </c>
      <c r="B18" s="132" t="s">
        <v>105</v>
      </c>
      <c r="C18" s="137"/>
      <c r="D18" s="137">
        <v>46371</v>
      </c>
      <c r="E18" s="120" t="s">
        <v>97</v>
      </c>
      <c r="F18" s="120" t="s">
        <v>97</v>
      </c>
      <c r="G18" s="120" t="s">
        <v>57</v>
      </c>
      <c r="H18" s="120" t="s">
        <v>97</v>
      </c>
      <c r="I18" s="120" t="s">
        <v>97</v>
      </c>
      <c r="J18" s="120" t="s">
        <v>97</v>
      </c>
      <c r="K18" s="120" t="s">
        <v>97</v>
      </c>
      <c r="L18" s="120" t="s">
        <v>149</v>
      </c>
      <c r="M18" s="105"/>
    </row>
    <row r="19" spans="1:13" s="85" customFormat="1" ht="66">
      <c r="A19" s="131" t="s">
        <v>151</v>
      </c>
      <c r="B19" s="132" t="s">
        <v>207</v>
      </c>
      <c r="C19" s="137"/>
      <c r="D19" s="137">
        <v>46371</v>
      </c>
      <c r="E19" s="120" t="s">
        <v>97</v>
      </c>
      <c r="F19" s="120" t="s">
        <v>97</v>
      </c>
      <c r="G19" s="120" t="s">
        <v>57</v>
      </c>
      <c r="H19" s="120" t="s">
        <v>97</v>
      </c>
      <c r="I19" s="120" t="s">
        <v>97</v>
      </c>
      <c r="J19" s="120" t="s">
        <v>97</v>
      </c>
      <c r="K19" s="120" t="s">
        <v>97</v>
      </c>
      <c r="L19" s="120" t="s">
        <v>149</v>
      </c>
      <c r="M19" s="106"/>
    </row>
    <row r="20" spans="1:13" s="85" customFormat="1" ht="49.5">
      <c r="A20" s="131" t="s">
        <v>152</v>
      </c>
      <c r="B20" s="132" t="s">
        <v>103</v>
      </c>
      <c r="C20" s="137"/>
      <c r="D20" s="137">
        <v>46381</v>
      </c>
      <c r="E20" s="120" t="s">
        <v>97</v>
      </c>
      <c r="F20" s="120" t="s">
        <v>97</v>
      </c>
      <c r="G20" s="120" t="s">
        <v>57</v>
      </c>
      <c r="H20" s="120" t="s">
        <v>97</v>
      </c>
      <c r="I20" s="120" t="s">
        <v>97</v>
      </c>
      <c r="J20" s="120" t="s">
        <v>97</v>
      </c>
      <c r="K20" s="120" t="s">
        <v>97</v>
      </c>
      <c r="L20" s="120" t="s">
        <v>149</v>
      </c>
      <c r="M20" s="105"/>
    </row>
    <row r="21" spans="1:13" s="85" customFormat="1" ht="49.5">
      <c r="A21" s="131" t="s">
        <v>153</v>
      </c>
      <c r="B21" s="132" t="s">
        <v>107</v>
      </c>
      <c r="C21" s="137"/>
      <c r="D21" s="137">
        <v>46381</v>
      </c>
      <c r="E21" s="120" t="s">
        <v>97</v>
      </c>
      <c r="F21" s="120" t="s">
        <v>97</v>
      </c>
      <c r="G21" s="120" t="s">
        <v>57</v>
      </c>
      <c r="H21" s="120" t="s">
        <v>97</v>
      </c>
      <c r="I21" s="120" t="s">
        <v>97</v>
      </c>
      <c r="J21" s="120" t="s">
        <v>97</v>
      </c>
      <c r="K21" s="120" t="s">
        <v>97</v>
      </c>
      <c r="L21" s="120" t="s">
        <v>149</v>
      </c>
      <c r="M21" s="105"/>
    </row>
    <row r="22" spans="1:13" s="85" customFormat="1" ht="66">
      <c r="A22" s="131" t="s">
        <v>154</v>
      </c>
      <c r="B22" s="132" t="s">
        <v>217</v>
      </c>
      <c r="C22" s="137"/>
      <c r="D22" s="137">
        <v>46381</v>
      </c>
      <c r="E22" s="120" t="s">
        <v>97</v>
      </c>
      <c r="F22" s="120" t="s">
        <v>97</v>
      </c>
      <c r="G22" s="120" t="s">
        <v>57</v>
      </c>
      <c r="H22" s="120" t="s">
        <v>97</v>
      </c>
      <c r="I22" s="120" t="s">
        <v>97</v>
      </c>
      <c r="J22" s="120" t="s">
        <v>97</v>
      </c>
      <c r="K22" s="120" t="s">
        <v>97</v>
      </c>
      <c r="L22" s="120" t="s">
        <v>149</v>
      </c>
      <c r="M22" s="105"/>
    </row>
    <row r="23" spans="1:13" s="85" customFormat="1" ht="120" customHeight="1">
      <c r="A23" s="131" t="s">
        <v>155</v>
      </c>
      <c r="B23" s="132" t="s">
        <v>99</v>
      </c>
      <c r="C23" s="137"/>
      <c r="D23" s="137">
        <v>46472</v>
      </c>
      <c r="E23" s="120" t="s">
        <v>97</v>
      </c>
      <c r="F23" s="120" t="s">
        <v>97</v>
      </c>
      <c r="G23" s="120" t="s">
        <v>57</v>
      </c>
      <c r="H23" s="120" t="s">
        <v>97</v>
      </c>
      <c r="I23" s="120" t="s">
        <v>97</v>
      </c>
      <c r="J23" s="120" t="s">
        <v>97</v>
      </c>
      <c r="K23" s="120" t="s">
        <v>97</v>
      </c>
      <c r="L23" s="134" t="s">
        <v>212</v>
      </c>
      <c r="M23" s="105"/>
    </row>
    <row r="24" spans="1:13" s="85" customFormat="1" ht="49.5">
      <c r="A24" s="131" t="s">
        <v>156</v>
      </c>
      <c r="B24" s="132" t="s">
        <v>101</v>
      </c>
      <c r="C24" s="137"/>
      <c r="D24" s="137">
        <v>46563</v>
      </c>
      <c r="E24" s="120" t="s">
        <v>97</v>
      </c>
      <c r="F24" s="120" t="s">
        <v>97</v>
      </c>
      <c r="G24" s="120" t="s">
        <v>57</v>
      </c>
      <c r="H24" s="120" t="s">
        <v>97</v>
      </c>
      <c r="I24" s="120" t="s">
        <v>97</v>
      </c>
      <c r="J24" s="120" t="s">
        <v>97</v>
      </c>
      <c r="K24" s="120" t="s">
        <v>97</v>
      </c>
      <c r="L24" s="120" t="s">
        <v>149</v>
      </c>
      <c r="M24" s="105"/>
    </row>
    <row r="25" spans="1:13" s="85" customFormat="1" ht="49.5">
      <c r="A25" s="131" t="s">
        <v>157</v>
      </c>
      <c r="B25" s="132" t="s">
        <v>105</v>
      </c>
      <c r="C25" s="137"/>
      <c r="D25" s="137">
        <v>46741</v>
      </c>
      <c r="E25" s="120" t="s">
        <v>97</v>
      </c>
      <c r="F25" s="120" t="s">
        <v>97</v>
      </c>
      <c r="G25" s="120" t="s">
        <v>57</v>
      </c>
      <c r="H25" s="120" t="s">
        <v>97</v>
      </c>
      <c r="I25" s="120" t="s">
        <v>97</v>
      </c>
      <c r="J25" s="120" t="s">
        <v>97</v>
      </c>
      <c r="K25" s="120" t="s">
        <v>97</v>
      </c>
      <c r="L25" s="120" t="s">
        <v>149</v>
      </c>
      <c r="M25" s="105"/>
    </row>
    <row r="26" spans="1:13" s="85" customFormat="1" ht="66">
      <c r="A26" s="131" t="s">
        <v>158</v>
      </c>
      <c r="B26" s="132" t="s">
        <v>207</v>
      </c>
      <c r="C26" s="137"/>
      <c r="D26" s="137">
        <v>46741</v>
      </c>
      <c r="E26" s="120" t="s">
        <v>97</v>
      </c>
      <c r="F26" s="120" t="s">
        <v>97</v>
      </c>
      <c r="G26" s="120" t="s">
        <v>57</v>
      </c>
      <c r="H26" s="120" t="s">
        <v>97</v>
      </c>
      <c r="I26" s="120" t="s">
        <v>97</v>
      </c>
      <c r="J26" s="120" t="s">
        <v>97</v>
      </c>
      <c r="K26" s="120" t="s">
        <v>97</v>
      </c>
      <c r="L26" s="120" t="s">
        <v>149</v>
      </c>
      <c r="M26" s="105"/>
    </row>
    <row r="27" spans="1:13" s="85" customFormat="1" ht="49.5">
      <c r="A27" s="131" t="s">
        <v>159</v>
      </c>
      <c r="B27" s="132" t="s">
        <v>103</v>
      </c>
      <c r="C27" s="137"/>
      <c r="D27" s="137">
        <v>46748</v>
      </c>
      <c r="E27" s="120" t="s">
        <v>97</v>
      </c>
      <c r="F27" s="120" t="s">
        <v>97</v>
      </c>
      <c r="G27" s="120" t="s">
        <v>57</v>
      </c>
      <c r="H27" s="120" t="s">
        <v>97</v>
      </c>
      <c r="I27" s="120" t="s">
        <v>97</v>
      </c>
      <c r="J27" s="120" t="s">
        <v>97</v>
      </c>
      <c r="K27" s="120" t="s">
        <v>97</v>
      </c>
      <c r="L27" s="120" t="s">
        <v>149</v>
      </c>
      <c r="M27" s="105"/>
    </row>
    <row r="28" spans="1:13" s="85" customFormat="1" ht="49.5">
      <c r="A28" s="131" t="s">
        <v>160</v>
      </c>
      <c r="B28" s="132" t="s">
        <v>107</v>
      </c>
      <c r="C28" s="137"/>
      <c r="D28" s="137">
        <v>46748</v>
      </c>
      <c r="E28" s="120" t="s">
        <v>97</v>
      </c>
      <c r="F28" s="120" t="s">
        <v>97</v>
      </c>
      <c r="G28" s="120" t="s">
        <v>57</v>
      </c>
      <c r="H28" s="120" t="s">
        <v>97</v>
      </c>
      <c r="I28" s="120" t="s">
        <v>97</v>
      </c>
      <c r="J28" s="120" t="s">
        <v>97</v>
      </c>
      <c r="K28" s="120" t="s">
        <v>97</v>
      </c>
      <c r="L28" s="120" t="s">
        <v>149</v>
      </c>
      <c r="M28" s="105"/>
    </row>
    <row r="29" spans="1:13" s="85" customFormat="1" ht="66">
      <c r="A29" s="131" t="s">
        <v>161</v>
      </c>
      <c r="B29" s="132" t="s">
        <v>218</v>
      </c>
      <c r="C29" s="137"/>
      <c r="D29" s="137">
        <v>46748</v>
      </c>
      <c r="E29" s="120" t="s">
        <v>97</v>
      </c>
      <c r="F29" s="120" t="s">
        <v>97</v>
      </c>
      <c r="G29" s="120" t="s">
        <v>57</v>
      </c>
      <c r="H29" s="120" t="s">
        <v>97</v>
      </c>
      <c r="I29" s="120" t="s">
        <v>97</v>
      </c>
      <c r="J29" s="120" t="s">
        <v>97</v>
      </c>
      <c r="K29" s="120" t="s">
        <v>97</v>
      </c>
      <c r="L29" s="120" t="s">
        <v>149</v>
      </c>
      <c r="M29" s="105"/>
    </row>
    <row r="30" spans="1:13" s="85" customFormat="1" ht="126.75" customHeight="1">
      <c r="A30" s="131" t="s">
        <v>205</v>
      </c>
      <c r="B30" s="132" t="s">
        <v>99</v>
      </c>
      <c r="C30" s="137"/>
      <c r="D30" s="137">
        <v>46842</v>
      </c>
      <c r="E30" s="120" t="s">
        <v>97</v>
      </c>
      <c r="F30" s="120" t="s">
        <v>97</v>
      </c>
      <c r="G30" s="120" t="s">
        <v>57</v>
      </c>
      <c r="H30" s="120" t="s">
        <v>97</v>
      </c>
      <c r="I30" s="120" t="s">
        <v>97</v>
      </c>
      <c r="J30" s="120" t="s">
        <v>97</v>
      </c>
      <c r="K30" s="120" t="s">
        <v>97</v>
      </c>
      <c r="L30" s="134" t="s">
        <v>212</v>
      </c>
      <c r="M30" s="105"/>
    </row>
    <row r="31" spans="1:13" s="85" customFormat="1" ht="49.5">
      <c r="A31" s="131" t="s">
        <v>162</v>
      </c>
      <c r="B31" s="132" t="s">
        <v>101</v>
      </c>
      <c r="C31" s="137"/>
      <c r="D31" s="137">
        <v>46934</v>
      </c>
      <c r="E31" s="120" t="s">
        <v>97</v>
      </c>
      <c r="F31" s="120" t="s">
        <v>97</v>
      </c>
      <c r="G31" s="120" t="s">
        <v>57</v>
      </c>
      <c r="H31" s="120" t="s">
        <v>97</v>
      </c>
      <c r="I31" s="120" t="s">
        <v>97</v>
      </c>
      <c r="J31" s="120" t="s">
        <v>97</v>
      </c>
      <c r="K31" s="120" t="s">
        <v>97</v>
      </c>
      <c r="L31" s="120" t="s">
        <v>149</v>
      </c>
      <c r="M31" s="105"/>
    </row>
    <row r="32" spans="1:13" s="85" customFormat="1" ht="49.5">
      <c r="A32" s="131" t="s">
        <v>204</v>
      </c>
      <c r="B32" s="132" t="s">
        <v>105</v>
      </c>
      <c r="C32" s="137"/>
      <c r="D32" s="137">
        <v>47105</v>
      </c>
      <c r="E32" s="120" t="s">
        <v>97</v>
      </c>
      <c r="F32" s="120" t="s">
        <v>97</v>
      </c>
      <c r="G32" s="120" t="s">
        <v>57</v>
      </c>
      <c r="H32" s="120" t="s">
        <v>97</v>
      </c>
      <c r="I32" s="120" t="s">
        <v>97</v>
      </c>
      <c r="J32" s="120" t="s">
        <v>97</v>
      </c>
      <c r="K32" s="120" t="s">
        <v>97</v>
      </c>
      <c r="L32" s="120" t="s">
        <v>149</v>
      </c>
      <c r="M32" s="105"/>
    </row>
    <row r="33" spans="1:13" s="85" customFormat="1" ht="66">
      <c r="A33" s="131" t="s">
        <v>163</v>
      </c>
      <c r="B33" s="132" t="s">
        <v>207</v>
      </c>
      <c r="C33" s="137"/>
      <c r="D33" s="137">
        <v>47105</v>
      </c>
      <c r="E33" s="120" t="s">
        <v>97</v>
      </c>
      <c r="F33" s="120" t="s">
        <v>97</v>
      </c>
      <c r="G33" s="120" t="s">
        <v>57</v>
      </c>
      <c r="H33" s="120" t="s">
        <v>97</v>
      </c>
      <c r="I33" s="120" t="s">
        <v>97</v>
      </c>
      <c r="J33" s="120" t="s">
        <v>97</v>
      </c>
      <c r="K33" s="120" t="s">
        <v>97</v>
      </c>
      <c r="L33" s="120" t="s">
        <v>149</v>
      </c>
      <c r="M33" s="105"/>
    </row>
    <row r="34" spans="1:13" s="85" customFormat="1" ht="49.5">
      <c r="A34" s="131" t="s">
        <v>164</v>
      </c>
      <c r="B34" s="132" t="s">
        <v>103</v>
      </c>
      <c r="C34" s="137"/>
      <c r="D34" s="137">
        <v>47116</v>
      </c>
      <c r="E34" s="120" t="s">
        <v>97</v>
      </c>
      <c r="F34" s="120" t="s">
        <v>97</v>
      </c>
      <c r="G34" s="120" t="s">
        <v>57</v>
      </c>
      <c r="H34" s="120" t="s">
        <v>97</v>
      </c>
      <c r="I34" s="120" t="s">
        <v>97</v>
      </c>
      <c r="J34" s="120" t="s">
        <v>97</v>
      </c>
      <c r="K34" s="120" t="s">
        <v>97</v>
      </c>
      <c r="L34" s="120" t="s">
        <v>149</v>
      </c>
      <c r="M34" s="105"/>
    </row>
    <row r="35" spans="1:13" s="85" customFormat="1" ht="49.5">
      <c r="A35" s="131" t="s">
        <v>165</v>
      </c>
      <c r="B35" s="132" t="s">
        <v>107</v>
      </c>
      <c r="C35" s="137"/>
      <c r="D35" s="137">
        <v>47116</v>
      </c>
      <c r="E35" s="120" t="s">
        <v>97</v>
      </c>
      <c r="F35" s="120" t="s">
        <v>97</v>
      </c>
      <c r="G35" s="120" t="s">
        <v>57</v>
      </c>
      <c r="H35" s="120" t="s">
        <v>97</v>
      </c>
      <c r="I35" s="120" t="s">
        <v>97</v>
      </c>
      <c r="J35" s="120" t="s">
        <v>97</v>
      </c>
      <c r="K35" s="120" t="s">
        <v>97</v>
      </c>
      <c r="L35" s="120" t="s">
        <v>149</v>
      </c>
      <c r="M35" s="105"/>
    </row>
    <row r="36" spans="1:13" s="85" customFormat="1" ht="66">
      <c r="A36" s="131" t="s">
        <v>166</v>
      </c>
      <c r="B36" s="132" t="s">
        <v>219</v>
      </c>
      <c r="C36" s="137"/>
      <c r="D36" s="137">
        <v>47116</v>
      </c>
      <c r="E36" s="120" t="s">
        <v>97</v>
      </c>
      <c r="F36" s="120" t="s">
        <v>97</v>
      </c>
      <c r="G36" s="120" t="s">
        <v>57</v>
      </c>
      <c r="H36" s="120" t="s">
        <v>97</v>
      </c>
      <c r="I36" s="120" t="s">
        <v>97</v>
      </c>
      <c r="J36" s="120" t="s">
        <v>97</v>
      </c>
      <c r="K36" s="120" t="s">
        <v>97</v>
      </c>
      <c r="L36" s="120" t="s">
        <v>149</v>
      </c>
      <c r="M36" s="105"/>
    </row>
    <row r="37" spans="1:13" s="85" customFormat="1" ht="124.5" customHeight="1">
      <c r="A37" s="131" t="s">
        <v>203</v>
      </c>
      <c r="B37" s="132" t="s">
        <v>99</v>
      </c>
      <c r="C37" s="137"/>
      <c r="D37" s="137">
        <v>47207</v>
      </c>
      <c r="E37" s="120" t="s">
        <v>97</v>
      </c>
      <c r="F37" s="120" t="s">
        <v>97</v>
      </c>
      <c r="G37" s="120" t="s">
        <v>57</v>
      </c>
      <c r="H37" s="120" t="s">
        <v>97</v>
      </c>
      <c r="I37" s="120" t="s">
        <v>97</v>
      </c>
      <c r="J37" s="120" t="s">
        <v>97</v>
      </c>
      <c r="K37" s="120" t="s">
        <v>97</v>
      </c>
      <c r="L37" s="134" t="s">
        <v>212</v>
      </c>
      <c r="M37" s="105"/>
    </row>
    <row r="38" spans="1:13" s="85" customFormat="1" ht="49.5">
      <c r="A38" s="131" t="s">
        <v>167</v>
      </c>
      <c r="B38" s="132" t="s">
        <v>101</v>
      </c>
      <c r="C38" s="137"/>
      <c r="D38" s="137">
        <v>47298</v>
      </c>
      <c r="E38" s="120" t="s">
        <v>97</v>
      </c>
      <c r="F38" s="120" t="s">
        <v>97</v>
      </c>
      <c r="G38" s="120" t="s">
        <v>57</v>
      </c>
      <c r="H38" s="120" t="s">
        <v>97</v>
      </c>
      <c r="I38" s="120" t="s">
        <v>97</v>
      </c>
      <c r="J38" s="120" t="s">
        <v>97</v>
      </c>
      <c r="K38" s="120" t="s">
        <v>97</v>
      </c>
      <c r="L38" s="120" t="s">
        <v>149</v>
      </c>
      <c r="M38" s="105"/>
    </row>
    <row r="39" spans="1:13" s="85" customFormat="1" ht="49.5">
      <c r="A39" s="131" t="s">
        <v>202</v>
      </c>
      <c r="B39" s="132" t="s">
        <v>105</v>
      </c>
      <c r="C39" s="137"/>
      <c r="D39" s="137">
        <v>47476</v>
      </c>
      <c r="E39" s="120" t="s">
        <v>97</v>
      </c>
      <c r="F39" s="120" t="s">
        <v>97</v>
      </c>
      <c r="G39" s="120" t="s">
        <v>57</v>
      </c>
      <c r="H39" s="120" t="s">
        <v>97</v>
      </c>
      <c r="I39" s="120" t="s">
        <v>97</v>
      </c>
      <c r="J39" s="120" t="s">
        <v>97</v>
      </c>
      <c r="K39" s="120" t="s">
        <v>97</v>
      </c>
      <c r="L39" s="120" t="s">
        <v>149</v>
      </c>
      <c r="M39" s="105"/>
    </row>
    <row r="40" spans="1:13" s="85" customFormat="1" ht="66">
      <c r="A40" s="131" t="s">
        <v>168</v>
      </c>
      <c r="B40" s="132" t="s">
        <v>207</v>
      </c>
      <c r="C40" s="137"/>
      <c r="D40" s="137">
        <v>47476</v>
      </c>
      <c r="E40" s="120" t="s">
        <v>97</v>
      </c>
      <c r="F40" s="120" t="s">
        <v>97</v>
      </c>
      <c r="G40" s="120" t="s">
        <v>57</v>
      </c>
      <c r="H40" s="120" t="s">
        <v>97</v>
      </c>
      <c r="I40" s="120" t="s">
        <v>97</v>
      </c>
      <c r="J40" s="120" t="s">
        <v>97</v>
      </c>
      <c r="K40" s="120" t="s">
        <v>97</v>
      </c>
      <c r="L40" s="120" t="s">
        <v>149</v>
      </c>
      <c r="M40" s="105"/>
    </row>
    <row r="41" spans="1:13" s="85" customFormat="1" ht="49.5">
      <c r="A41" s="131" t="s">
        <v>169</v>
      </c>
      <c r="B41" s="132" t="s">
        <v>103</v>
      </c>
      <c r="C41" s="137"/>
      <c r="D41" s="137">
        <v>47480</v>
      </c>
      <c r="E41" s="120" t="s">
        <v>97</v>
      </c>
      <c r="F41" s="120" t="s">
        <v>97</v>
      </c>
      <c r="G41" s="120" t="s">
        <v>57</v>
      </c>
      <c r="H41" s="120" t="s">
        <v>97</v>
      </c>
      <c r="I41" s="120" t="s">
        <v>97</v>
      </c>
      <c r="J41" s="120" t="s">
        <v>97</v>
      </c>
      <c r="K41" s="120" t="s">
        <v>97</v>
      </c>
      <c r="L41" s="120" t="s">
        <v>149</v>
      </c>
      <c r="M41" s="105"/>
    </row>
    <row r="42" spans="1:13" s="85" customFormat="1" ht="58.5" customHeight="1">
      <c r="A42" s="131" t="s">
        <v>170</v>
      </c>
      <c r="B42" s="132" t="s">
        <v>107</v>
      </c>
      <c r="C42" s="137"/>
      <c r="D42" s="137">
        <v>47480</v>
      </c>
      <c r="E42" s="120" t="s">
        <v>97</v>
      </c>
      <c r="F42" s="120" t="s">
        <v>97</v>
      </c>
      <c r="G42" s="120" t="s">
        <v>57</v>
      </c>
      <c r="H42" s="120" t="s">
        <v>97</v>
      </c>
      <c r="I42" s="120" t="s">
        <v>97</v>
      </c>
      <c r="J42" s="120" t="s">
        <v>97</v>
      </c>
      <c r="K42" s="120" t="s">
        <v>97</v>
      </c>
      <c r="L42" s="120" t="s">
        <v>149</v>
      </c>
      <c r="M42" s="105"/>
    </row>
    <row r="43" spans="1:13" s="85" customFormat="1" ht="66">
      <c r="A43" s="131" t="s">
        <v>171</v>
      </c>
      <c r="B43" s="132" t="s">
        <v>220</v>
      </c>
      <c r="C43" s="137"/>
      <c r="D43" s="137">
        <v>47480</v>
      </c>
      <c r="E43" s="120" t="s">
        <v>97</v>
      </c>
      <c r="F43" s="120" t="s">
        <v>97</v>
      </c>
      <c r="G43" s="120" t="s">
        <v>57</v>
      </c>
      <c r="H43" s="120" t="s">
        <v>97</v>
      </c>
      <c r="I43" s="120" t="s">
        <v>97</v>
      </c>
      <c r="J43" s="120" t="s">
        <v>97</v>
      </c>
      <c r="K43" s="120" t="s">
        <v>97</v>
      </c>
      <c r="L43" s="120" t="s">
        <v>149</v>
      </c>
      <c r="M43" s="105"/>
    </row>
    <row r="44" spans="1:13" s="85" customFormat="1" ht="119.25" customHeight="1">
      <c r="A44" s="131" t="s">
        <v>201</v>
      </c>
      <c r="B44" s="132" t="s">
        <v>99</v>
      </c>
      <c r="C44" s="137"/>
      <c r="D44" s="137">
        <v>47571</v>
      </c>
      <c r="E44" s="120" t="s">
        <v>97</v>
      </c>
      <c r="F44" s="120" t="s">
        <v>97</v>
      </c>
      <c r="G44" s="120" t="s">
        <v>57</v>
      </c>
      <c r="H44" s="120" t="s">
        <v>97</v>
      </c>
      <c r="I44" s="120" t="s">
        <v>97</v>
      </c>
      <c r="J44" s="120" t="s">
        <v>97</v>
      </c>
      <c r="K44" s="120" t="s">
        <v>97</v>
      </c>
      <c r="L44" s="134" t="s">
        <v>212</v>
      </c>
      <c r="M44" s="105"/>
    </row>
    <row r="45" spans="1:13" s="85" customFormat="1" ht="49.5">
      <c r="A45" s="131" t="s">
        <v>172</v>
      </c>
      <c r="B45" s="132" t="s">
        <v>101</v>
      </c>
      <c r="C45" s="137"/>
      <c r="D45" s="137">
        <v>47662</v>
      </c>
      <c r="E45" s="120" t="s">
        <v>97</v>
      </c>
      <c r="F45" s="120" t="s">
        <v>97</v>
      </c>
      <c r="G45" s="120" t="s">
        <v>57</v>
      </c>
      <c r="H45" s="120" t="s">
        <v>97</v>
      </c>
      <c r="I45" s="120" t="s">
        <v>97</v>
      </c>
      <c r="J45" s="120" t="s">
        <v>97</v>
      </c>
      <c r="K45" s="120" t="s">
        <v>97</v>
      </c>
      <c r="L45" s="120" t="s">
        <v>149</v>
      </c>
      <c r="M45" s="105"/>
    </row>
    <row r="46" spans="1:13" s="85" customFormat="1" ht="49.5">
      <c r="A46" s="131" t="s">
        <v>200</v>
      </c>
      <c r="B46" s="132" t="s">
        <v>105</v>
      </c>
      <c r="C46" s="137"/>
      <c r="D46" s="137">
        <v>47840</v>
      </c>
      <c r="E46" s="120" t="s">
        <v>97</v>
      </c>
      <c r="F46" s="120" t="s">
        <v>97</v>
      </c>
      <c r="G46" s="120" t="s">
        <v>57</v>
      </c>
      <c r="H46" s="120" t="s">
        <v>97</v>
      </c>
      <c r="I46" s="120" t="s">
        <v>97</v>
      </c>
      <c r="J46" s="120" t="s">
        <v>97</v>
      </c>
      <c r="K46" s="120" t="s">
        <v>97</v>
      </c>
      <c r="L46" s="120" t="s">
        <v>149</v>
      </c>
      <c r="M46" s="105"/>
    </row>
    <row r="47" spans="1:13" s="85" customFormat="1" ht="66">
      <c r="A47" s="131" t="s">
        <v>173</v>
      </c>
      <c r="B47" s="132" t="s">
        <v>207</v>
      </c>
      <c r="C47" s="137"/>
      <c r="D47" s="137">
        <v>47840</v>
      </c>
      <c r="E47" s="120" t="s">
        <v>97</v>
      </c>
      <c r="F47" s="120" t="s">
        <v>97</v>
      </c>
      <c r="G47" s="120" t="s">
        <v>57</v>
      </c>
      <c r="H47" s="120" t="s">
        <v>97</v>
      </c>
      <c r="I47" s="120" t="s">
        <v>97</v>
      </c>
      <c r="J47" s="120" t="s">
        <v>97</v>
      </c>
      <c r="K47" s="120" t="s">
        <v>97</v>
      </c>
      <c r="L47" s="120" t="s">
        <v>149</v>
      </c>
      <c r="M47" s="105"/>
    </row>
    <row r="48" spans="1:13" s="85" customFormat="1" ht="49.5">
      <c r="A48" s="131" t="s">
        <v>174</v>
      </c>
      <c r="B48" s="132" t="s">
        <v>103</v>
      </c>
      <c r="C48" s="137"/>
      <c r="D48" s="137">
        <v>47844</v>
      </c>
      <c r="E48" s="120" t="s">
        <v>97</v>
      </c>
      <c r="F48" s="120" t="s">
        <v>97</v>
      </c>
      <c r="G48" s="120" t="s">
        <v>57</v>
      </c>
      <c r="H48" s="120" t="s">
        <v>97</v>
      </c>
      <c r="I48" s="120" t="s">
        <v>97</v>
      </c>
      <c r="J48" s="120" t="s">
        <v>97</v>
      </c>
      <c r="K48" s="120" t="s">
        <v>97</v>
      </c>
      <c r="L48" s="120" t="s">
        <v>149</v>
      </c>
      <c r="M48" s="105"/>
    </row>
    <row r="49" spans="1:19" s="85" customFormat="1" ht="49.5">
      <c r="A49" s="131" t="s">
        <v>175</v>
      </c>
      <c r="B49" s="132" t="s">
        <v>107</v>
      </c>
      <c r="C49" s="137"/>
      <c r="D49" s="137">
        <v>47847</v>
      </c>
      <c r="E49" s="120" t="s">
        <v>97</v>
      </c>
      <c r="F49" s="120" t="s">
        <v>97</v>
      </c>
      <c r="G49" s="120" t="s">
        <v>57</v>
      </c>
      <c r="H49" s="120" t="s">
        <v>97</v>
      </c>
      <c r="I49" s="120" t="s">
        <v>97</v>
      </c>
      <c r="J49" s="120" t="s">
        <v>97</v>
      </c>
      <c r="K49" s="120" t="s">
        <v>97</v>
      </c>
      <c r="L49" s="120" t="s">
        <v>149</v>
      </c>
      <c r="M49" s="105"/>
    </row>
    <row r="50" spans="1:19" s="85" customFormat="1" ht="66">
      <c r="A50" s="131" t="s">
        <v>176</v>
      </c>
      <c r="B50" s="132" t="s">
        <v>221</v>
      </c>
      <c r="C50" s="137"/>
      <c r="D50" s="137">
        <v>47847</v>
      </c>
      <c r="E50" s="120" t="s">
        <v>97</v>
      </c>
      <c r="F50" s="120" t="s">
        <v>97</v>
      </c>
      <c r="G50" s="120" t="s">
        <v>57</v>
      </c>
      <c r="H50" s="120" t="s">
        <v>97</v>
      </c>
      <c r="I50" s="120" t="s">
        <v>97</v>
      </c>
      <c r="J50" s="120" t="s">
        <v>97</v>
      </c>
      <c r="K50" s="120" t="s">
        <v>97</v>
      </c>
      <c r="L50" s="120" t="s">
        <v>149</v>
      </c>
      <c r="M50" s="105"/>
    </row>
    <row r="51" spans="1:19" s="85" customFormat="1" ht="38.25" customHeight="1">
      <c r="A51" s="120" t="s">
        <v>58</v>
      </c>
      <c r="B51" s="176" t="s">
        <v>230</v>
      </c>
      <c r="C51" s="177"/>
      <c r="D51" s="177"/>
      <c r="E51" s="177"/>
      <c r="F51" s="177"/>
      <c r="G51" s="177"/>
      <c r="H51" s="177"/>
      <c r="I51" s="177"/>
      <c r="J51" s="177"/>
      <c r="K51" s="177"/>
      <c r="L51" s="178"/>
      <c r="M51" s="105"/>
    </row>
    <row r="52" spans="1:19" s="85" customFormat="1" ht="156.75" customHeight="1">
      <c r="A52" s="131" t="s">
        <v>71</v>
      </c>
      <c r="B52" s="128" t="s">
        <v>215</v>
      </c>
      <c r="C52" s="137">
        <v>45658</v>
      </c>
      <c r="D52" s="137">
        <v>46386</v>
      </c>
      <c r="E52" s="120" t="s">
        <v>97</v>
      </c>
      <c r="F52" s="120" t="s">
        <v>97</v>
      </c>
      <c r="G52" s="120" t="s">
        <v>57</v>
      </c>
      <c r="H52" s="120" t="s">
        <v>97</v>
      </c>
      <c r="I52" s="129"/>
      <c r="J52" s="129"/>
      <c r="K52" s="130"/>
      <c r="L52" s="120" t="s">
        <v>148</v>
      </c>
      <c r="M52" s="106" t="s">
        <v>97</v>
      </c>
    </row>
    <row r="53" spans="1:19" s="85" customFormat="1" ht="126" customHeight="1">
      <c r="A53" s="131" t="s">
        <v>177</v>
      </c>
      <c r="B53" s="132" t="s">
        <v>99</v>
      </c>
      <c r="C53" s="137"/>
      <c r="D53" s="137">
        <v>45744</v>
      </c>
      <c r="E53" s="120" t="s">
        <v>97</v>
      </c>
      <c r="F53" s="120" t="s">
        <v>97</v>
      </c>
      <c r="G53" s="120" t="s">
        <v>57</v>
      </c>
      <c r="H53" s="120" t="s">
        <v>97</v>
      </c>
      <c r="I53" s="120" t="s">
        <v>97</v>
      </c>
      <c r="J53" s="120" t="s">
        <v>97</v>
      </c>
      <c r="K53" s="120" t="s">
        <v>97</v>
      </c>
      <c r="L53" s="134" t="s">
        <v>212</v>
      </c>
      <c r="M53" s="106"/>
    </row>
    <row r="54" spans="1:19" s="85" customFormat="1" ht="49.5">
      <c r="A54" s="131" t="s">
        <v>178</v>
      </c>
      <c r="B54" s="132" t="s">
        <v>105</v>
      </c>
      <c r="C54" s="137"/>
      <c r="D54" s="137">
        <v>45777</v>
      </c>
      <c r="E54" s="120" t="s">
        <v>97</v>
      </c>
      <c r="F54" s="120" t="s">
        <v>97</v>
      </c>
      <c r="G54" s="120" t="s">
        <v>57</v>
      </c>
      <c r="H54" s="120" t="s">
        <v>97</v>
      </c>
      <c r="I54" s="120" t="s">
        <v>97</v>
      </c>
      <c r="J54" s="120" t="s">
        <v>97</v>
      </c>
      <c r="K54" s="120" t="s">
        <v>97</v>
      </c>
      <c r="L54" s="120" t="s">
        <v>149</v>
      </c>
      <c r="M54" s="106"/>
    </row>
    <row r="55" spans="1:19" s="85" customFormat="1" ht="49.5">
      <c r="A55" s="131" t="s">
        <v>179</v>
      </c>
      <c r="B55" s="132" t="s">
        <v>101</v>
      </c>
      <c r="C55" s="137"/>
      <c r="D55" s="137">
        <v>45835</v>
      </c>
      <c r="E55" s="120" t="s">
        <v>97</v>
      </c>
      <c r="F55" s="120" t="s">
        <v>97</v>
      </c>
      <c r="G55" s="120" t="s">
        <v>57</v>
      </c>
      <c r="H55" s="120" t="s">
        <v>97</v>
      </c>
      <c r="I55" s="120" t="s">
        <v>97</v>
      </c>
      <c r="J55" s="120" t="s">
        <v>97</v>
      </c>
      <c r="K55" s="120" t="s">
        <v>97</v>
      </c>
      <c r="L55" s="120" t="s">
        <v>149</v>
      </c>
      <c r="M55" s="106"/>
    </row>
    <row r="56" spans="1:19" s="85" customFormat="1" ht="76.5" customHeight="1">
      <c r="A56" s="131" t="s">
        <v>180</v>
      </c>
      <c r="B56" s="132" t="s">
        <v>181</v>
      </c>
      <c r="C56" s="137"/>
      <c r="D56" s="137">
        <v>45926</v>
      </c>
      <c r="E56" s="120" t="s">
        <v>97</v>
      </c>
      <c r="F56" s="120" t="s">
        <v>97</v>
      </c>
      <c r="G56" s="120" t="s">
        <v>57</v>
      </c>
      <c r="H56" s="120" t="s">
        <v>97</v>
      </c>
      <c r="I56" s="120" t="s">
        <v>97</v>
      </c>
      <c r="J56" s="120" t="s">
        <v>97</v>
      </c>
      <c r="K56" s="120" t="s">
        <v>97</v>
      </c>
      <c r="L56" s="120" t="s">
        <v>213</v>
      </c>
      <c r="M56" s="106"/>
    </row>
    <row r="57" spans="1:19" s="85" customFormat="1" ht="49.5">
      <c r="A57" s="131" t="s">
        <v>182</v>
      </c>
      <c r="B57" s="132" t="s">
        <v>103</v>
      </c>
      <c r="C57" s="137"/>
      <c r="D57" s="137">
        <v>46017</v>
      </c>
      <c r="E57" s="120" t="s">
        <v>97</v>
      </c>
      <c r="F57" s="120" t="s">
        <v>97</v>
      </c>
      <c r="G57" s="120" t="s">
        <v>57</v>
      </c>
      <c r="H57" s="120" t="s">
        <v>97</v>
      </c>
      <c r="I57" s="120" t="s">
        <v>97</v>
      </c>
      <c r="J57" s="120" t="s">
        <v>97</v>
      </c>
      <c r="K57" s="120" t="s">
        <v>97</v>
      </c>
      <c r="L57" s="120" t="s">
        <v>149</v>
      </c>
      <c r="M57" s="106"/>
    </row>
    <row r="58" spans="1:19" s="85" customFormat="1" ht="66">
      <c r="A58" s="131" t="s">
        <v>183</v>
      </c>
      <c r="B58" s="132" t="s">
        <v>222</v>
      </c>
      <c r="C58" s="137"/>
      <c r="D58" s="137">
        <v>46017</v>
      </c>
      <c r="E58" s="120" t="s">
        <v>97</v>
      </c>
      <c r="F58" s="120" t="s">
        <v>97</v>
      </c>
      <c r="G58" s="120" t="s">
        <v>57</v>
      </c>
      <c r="H58" s="120" t="s">
        <v>97</v>
      </c>
      <c r="I58" s="120" t="s">
        <v>97</v>
      </c>
      <c r="J58" s="120" t="s">
        <v>97</v>
      </c>
      <c r="K58" s="120" t="s">
        <v>97</v>
      </c>
      <c r="L58" s="120" t="s">
        <v>149</v>
      </c>
      <c r="M58" s="106"/>
    </row>
    <row r="59" spans="1:19" ht="126" customHeight="1">
      <c r="A59" s="131" t="s">
        <v>184</v>
      </c>
      <c r="B59" s="132" t="s">
        <v>99</v>
      </c>
      <c r="C59" s="137"/>
      <c r="D59" s="137">
        <v>46111</v>
      </c>
      <c r="E59" s="120" t="s">
        <v>97</v>
      </c>
      <c r="F59" s="120" t="s">
        <v>97</v>
      </c>
      <c r="G59" s="120" t="s">
        <v>57</v>
      </c>
      <c r="H59" s="120" t="s">
        <v>97</v>
      </c>
      <c r="I59" s="120" t="s">
        <v>97</v>
      </c>
      <c r="J59" s="120" t="s">
        <v>97</v>
      </c>
      <c r="K59" s="120" t="s">
        <v>97</v>
      </c>
      <c r="L59" s="134" t="s">
        <v>212</v>
      </c>
    </row>
    <row r="60" spans="1:19" ht="52.5" customHeight="1">
      <c r="A60" s="131" t="s">
        <v>185</v>
      </c>
      <c r="B60" s="132" t="s">
        <v>101</v>
      </c>
      <c r="C60" s="137"/>
      <c r="D60" s="137">
        <v>46203</v>
      </c>
      <c r="E60" s="120" t="s">
        <v>97</v>
      </c>
      <c r="F60" s="120" t="s">
        <v>97</v>
      </c>
      <c r="G60" s="120" t="s">
        <v>57</v>
      </c>
      <c r="H60" s="120" t="s">
        <v>97</v>
      </c>
      <c r="I60" s="120" t="s">
        <v>97</v>
      </c>
      <c r="J60" s="120" t="s">
        <v>97</v>
      </c>
      <c r="K60" s="120" t="s">
        <v>97</v>
      </c>
      <c r="L60" s="120" t="s">
        <v>149</v>
      </c>
    </row>
    <row r="61" spans="1:19" ht="71.25" customHeight="1">
      <c r="A61" s="131" t="s">
        <v>186</v>
      </c>
      <c r="B61" s="132" t="s">
        <v>181</v>
      </c>
      <c r="C61" s="137"/>
      <c r="D61" s="137">
        <v>46295</v>
      </c>
      <c r="E61" s="120" t="s">
        <v>97</v>
      </c>
      <c r="F61" s="120" t="s">
        <v>97</v>
      </c>
      <c r="G61" s="120" t="s">
        <v>57</v>
      </c>
      <c r="H61" s="120" t="s">
        <v>97</v>
      </c>
      <c r="I61" s="120" t="s">
        <v>97</v>
      </c>
      <c r="J61" s="120" t="s">
        <v>97</v>
      </c>
      <c r="K61" s="120" t="s">
        <v>97</v>
      </c>
      <c r="L61" s="120" t="s">
        <v>214</v>
      </c>
    </row>
    <row r="62" spans="1:19" ht="49.5">
      <c r="A62" s="131" t="s">
        <v>187</v>
      </c>
      <c r="B62" s="132" t="s">
        <v>105</v>
      </c>
      <c r="C62" s="137"/>
      <c r="D62" s="137">
        <v>46377</v>
      </c>
      <c r="E62" s="120" t="s">
        <v>97</v>
      </c>
      <c r="F62" s="120" t="s">
        <v>97</v>
      </c>
      <c r="G62" s="120" t="s">
        <v>57</v>
      </c>
      <c r="H62" s="120" t="s">
        <v>97</v>
      </c>
      <c r="I62" s="120" t="s">
        <v>97</v>
      </c>
      <c r="J62" s="120" t="s">
        <v>97</v>
      </c>
      <c r="K62" s="120" t="s">
        <v>97</v>
      </c>
      <c r="L62" s="120" t="s">
        <v>149</v>
      </c>
    </row>
    <row r="63" spans="1:19" s="85" customFormat="1" ht="66">
      <c r="A63" s="131" t="s">
        <v>188</v>
      </c>
      <c r="B63" s="132" t="s">
        <v>207</v>
      </c>
      <c r="C63" s="137"/>
      <c r="D63" s="137">
        <v>46384</v>
      </c>
      <c r="E63" s="120" t="s">
        <v>97</v>
      </c>
      <c r="F63" s="120" t="s">
        <v>97</v>
      </c>
      <c r="G63" s="120" t="s">
        <v>57</v>
      </c>
      <c r="H63" s="120" t="s">
        <v>97</v>
      </c>
      <c r="I63" s="120" t="s">
        <v>97</v>
      </c>
      <c r="J63" s="120" t="s">
        <v>97</v>
      </c>
      <c r="K63" s="120" t="s">
        <v>97</v>
      </c>
      <c r="L63" s="120" t="s">
        <v>149</v>
      </c>
      <c r="M63" s="125"/>
    </row>
    <row r="64" spans="1:19" ht="66">
      <c r="A64" s="131" t="s">
        <v>189</v>
      </c>
      <c r="B64" s="132" t="s">
        <v>223</v>
      </c>
      <c r="C64" s="137"/>
      <c r="D64" s="137">
        <v>46384</v>
      </c>
      <c r="E64" s="120" t="s">
        <v>97</v>
      </c>
      <c r="F64" s="120" t="s">
        <v>97</v>
      </c>
      <c r="G64" s="120" t="s">
        <v>57</v>
      </c>
      <c r="H64" s="120" t="s">
        <v>97</v>
      </c>
      <c r="I64" s="120" t="s">
        <v>97</v>
      </c>
      <c r="J64" s="120" t="s">
        <v>97</v>
      </c>
      <c r="K64" s="120" t="s">
        <v>97</v>
      </c>
      <c r="L64" s="120" t="s">
        <v>149</v>
      </c>
      <c r="N64" s="123"/>
      <c r="O64" s="123"/>
      <c r="P64" s="123"/>
      <c r="Q64" s="123"/>
      <c r="R64" s="123"/>
      <c r="S64" s="123"/>
    </row>
    <row r="65" spans="1:19" ht="49.5">
      <c r="A65" s="131" t="s">
        <v>190</v>
      </c>
      <c r="B65" s="132" t="s">
        <v>103</v>
      </c>
      <c r="C65" s="137"/>
      <c r="D65" s="137">
        <v>46386</v>
      </c>
      <c r="E65" s="120" t="s">
        <v>97</v>
      </c>
      <c r="F65" s="120" t="s">
        <v>97</v>
      </c>
      <c r="G65" s="120" t="s">
        <v>57</v>
      </c>
      <c r="H65" s="120" t="s">
        <v>97</v>
      </c>
      <c r="I65" s="120" t="s">
        <v>97</v>
      </c>
      <c r="J65" s="120" t="s">
        <v>97</v>
      </c>
      <c r="K65" s="120" t="s">
        <v>97</v>
      </c>
      <c r="L65" s="120" t="s">
        <v>149</v>
      </c>
      <c r="N65" s="123"/>
      <c r="O65" s="123"/>
      <c r="P65" s="123"/>
      <c r="Q65" s="123"/>
      <c r="R65" s="123"/>
      <c r="S65" s="123"/>
    </row>
    <row r="66" spans="1:19" ht="38.25" customHeight="1">
      <c r="A66" s="135" t="s">
        <v>36</v>
      </c>
      <c r="B66" s="182" t="s">
        <v>228</v>
      </c>
      <c r="C66" s="183"/>
      <c r="D66" s="183"/>
      <c r="E66" s="183"/>
      <c r="F66" s="183"/>
      <c r="G66" s="183"/>
      <c r="H66" s="183"/>
      <c r="I66" s="183"/>
      <c r="J66" s="183"/>
      <c r="K66" s="183"/>
      <c r="L66" s="184"/>
      <c r="M66" s="122"/>
      <c r="N66" s="124"/>
      <c r="O66" s="124"/>
      <c r="P66" s="124"/>
      <c r="Q66" s="123"/>
      <c r="R66" s="123"/>
      <c r="S66" s="123"/>
    </row>
    <row r="67" spans="1:19" ht="213.75" customHeight="1">
      <c r="A67" s="131" t="s">
        <v>37</v>
      </c>
      <c r="B67" s="136" t="s">
        <v>210</v>
      </c>
      <c r="C67" s="137">
        <v>46023</v>
      </c>
      <c r="D67" s="137">
        <v>46751</v>
      </c>
      <c r="E67" s="120" t="s">
        <v>97</v>
      </c>
      <c r="F67" s="120" t="s">
        <v>97</v>
      </c>
      <c r="G67" s="120" t="s">
        <v>57</v>
      </c>
      <c r="H67" s="120" t="s">
        <v>97</v>
      </c>
      <c r="I67" s="129"/>
      <c r="J67" s="129"/>
      <c r="K67" s="130"/>
      <c r="L67" s="120" t="s">
        <v>208</v>
      </c>
      <c r="N67" s="123"/>
      <c r="O67" s="123"/>
      <c r="P67" s="123"/>
      <c r="Q67" s="123"/>
      <c r="R67" s="123"/>
      <c r="S67" s="123"/>
    </row>
    <row r="68" spans="1:19" ht="122.25" customHeight="1">
      <c r="A68" s="131" t="s">
        <v>199</v>
      </c>
      <c r="B68" s="132" t="s">
        <v>99</v>
      </c>
      <c r="C68" s="137"/>
      <c r="D68" s="137">
        <v>46112</v>
      </c>
      <c r="E68" s="120" t="s">
        <v>97</v>
      </c>
      <c r="F68" s="120" t="s">
        <v>97</v>
      </c>
      <c r="G68" s="120" t="s">
        <v>57</v>
      </c>
      <c r="H68" s="120" t="s">
        <v>97</v>
      </c>
      <c r="I68" s="120" t="s">
        <v>97</v>
      </c>
      <c r="J68" s="120" t="s">
        <v>97</v>
      </c>
      <c r="K68" s="120" t="s">
        <v>97</v>
      </c>
      <c r="L68" s="134" t="s">
        <v>212</v>
      </c>
      <c r="N68" s="123"/>
      <c r="O68" s="123"/>
      <c r="P68" s="123"/>
      <c r="Q68" s="123"/>
      <c r="R68" s="123"/>
      <c r="S68" s="123"/>
    </row>
    <row r="69" spans="1:19" ht="49.5">
      <c r="A69" s="131" t="s">
        <v>109</v>
      </c>
      <c r="B69" s="132" t="s">
        <v>101</v>
      </c>
      <c r="C69" s="137"/>
      <c r="D69" s="137">
        <v>46203</v>
      </c>
      <c r="E69" s="120" t="s">
        <v>97</v>
      </c>
      <c r="F69" s="120" t="s">
        <v>97</v>
      </c>
      <c r="G69" s="120" t="s">
        <v>57</v>
      </c>
      <c r="H69" s="120" t="s">
        <v>97</v>
      </c>
      <c r="I69" s="120" t="s">
        <v>97</v>
      </c>
      <c r="J69" s="120" t="s">
        <v>97</v>
      </c>
      <c r="K69" s="120" t="s">
        <v>97</v>
      </c>
      <c r="L69" s="120" t="s">
        <v>149</v>
      </c>
      <c r="N69" s="123"/>
      <c r="O69" s="123"/>
      <c r="P69" s="123"/>
      <c r="Q69" s="123"/>
      <c r="R69" s="123"/>
      <c r="S69" s="123"/>
    </row>
    <row r="70" spans="1:19" ht="49.5">
      <c r="A70" s="131" t="s">
        <v>191</v>
      </c>
      <c r="B70" s="132" t="s">
        <v>105</v>
      </c>
      <c r="C70" s="137"/>
      <c r="D70" s="137">
        <v>46290</v>
      </c>
      <c r="E70" s="120" t="s">
        <v>97</v>
      </c>
      <c r="F70" s="120" t="s">
        <v>97</v>
      </c>
      <c r="G70" s="120" t="s">
        <v>57</v>
      </c>
      <c r="H70" s="120" t="s">
        <v>97</v>
      </c>
      <c r="I70" s="120" t="s">
        <v>97</v>
      </c>
      <c r="J70" s="120" t="s">
        <v>97</v>
      </c>
      <c r="K70" s="120" t="s">
        <v>97</v>
      </c>
      <c r="L70" s="120" t="s">
        <v>149</v>
      </c>
      <c r="N70" s="123"/>
      <c r="O70" s="123"/>
      <c r="P70" s="123"/>
      <c r="Q70" s="123"/>
      <c r="R70" s="123"/>
      <c r="S70" s="123"/>
    </row>
    <row r="71" spans="1:19" ht="49.5">
      <c r="A71" s="131" t="s">
        <v>110</v>
      </c>
      <c r="B71" s="132" t="s">
        <v>107</v>
      </c>
      <c r="C71" s="137"/>
      <c r="D71" s="137">
        <v>46381</v>
      </c>
      <c r="E71" s="120" t="s">
        <v>97</v>
      </c>
      <c r="F71" s="120" t="s">
        <v>97</v>
      </c>
      <c r="G71" s="120" t="s">
        <v>57</v>
      </c>
      <c r="H71" s="120" t="s">
        <v>97</v>
      </c>
      <c r="I71" s="120" t="s">
        <v>97</v>
      </c>
      <c r="J71" s="120" t="s">
        <v>97</v>
      </c>
      <c r="K71" s="120" t="s">
        <v>97</v>
      </c>
      <c r="L71" s="120" t="s">
        <v>149</v>
      </c>
      <c r="N71" s="123"/>
      <c r="O71" s="123"/>
      <c r="P71" s="123"/>
      <c r="Q71" s="123"/>
      <c r="R71" s="123"/>
      <c r="S71" s="123"/>
    </row>
    <row r="72" spans="1:19" ht="66">
      <c r="A72" s="131" t="s">
        <v>111</v>
      </c>
      <c r="B72" s="132" t="s">
        <v>217</v>
      </c>
      <c r="C72" s="137"/>
      <c r="D72" s="137">
        <v>46381</v>
      </c>
      <c r="E72" s="120" t="s">
        <v>97</v>
      </c>
      <c r="F72" s="120" t="s">
        <v>97</v>
      </c>
      <c r="G72" s="120" t="s">
        <v>57</v>
      </c>
      <c r="H72" s="120" t="s">
        <v>97</v>
      </c>
      <c r="I72" s="120" t="s">
        <v>97</v>
      </c>
      <c r="J72" s="120" t="s">
        <v>97</v>
      </c>
      <c r="K72" s="120" t="s">
        <v>97</v>
      </c>
      <c r="L72" s="120" t="s">
        <v>149</v>
      </c>
      <c r="N72" s="123"/>
      <c r="O72" s="123"/>
      <c r="P72" s="123"/>
      <c r="Q72" s="123"/>
      <c r="R72" s="123"/>
      <c r="S72" s="123"/>
    </row>
    <row r="73" spans="1:19" ht="49.5">
      <c r="A73" s="131" t="s">
        <v>112</v>
      </c>
      <c r="B73" s="132" t="s">
        <v>103</v>
      </c>
      <c r="C73" s="137"/>
      <c r="D73" s="137">
        <v>46381</v>
      </c>
      <c r="E73" s="120" t="s">
        <v>97</v>
      </c>
      <c r="F73" s="120" t="s">
        <v>97</v>
      </c>
      <c r="G73" s="120" t="s">
        <v>57</v>
      </c>
      <c r="H73" s="120" t="s">
        <v>97</v>
      </c>
      <c r="I73" s="120" t="s">
        <v>97</v>
      </c>
      <c r="J73" s="120" t="s">
        <v>97</v>
      </c>
      <c r="K73" s="120" t="s">
        <v>97</v>
      </c>
      <c r="L73" s="120" t="s">
        <v>149</v>
      </c>
    </row>
    <row r="74" spans="1:19" ht="66">
      <c r="A74" s="131" t="s">
        <v>125</v>
      </c>
      <c r="B74" s="132" t="s">
        <v>209</v>
      </c>
      <c r="C74" s="137"/>
      <c r="D74" s="137">
        <v>46384</v>
      </c>
      <c r="E74" s="120" t="s">
        <v>97</v>
      </c>
      <c r="F74" s="120" t="s">
        <v>97</v>
      </c>
      <c r="G74" s="120" t="s">
        <v>57</v>
      </c>
      <c r="H74" s="120" t="s">
        <v>97</v>
      </c>
      <c r="I74" s="120" t="s">
        <v>97</v>
      </c>
      <c r="J74" s="120" t="s">
        <v>97</v>
      </c>
      <c r="K74" s="120" t="s">
        <v>97</v>
      </c>
      <c r="L74" s="120" t="s">
        <v>149</v>
      </c>
      <c r="N74" s="123"/>
      <c r="O74" s="123"/>
      <c r="P74" s="123"/>
      <c r="Q74" s="123"/>
      <c r="R74" s="123"/>
      <c r="S74" s="123"/>
    </row>
    <row r="75" spans="1:19" ht="129" customHeight="1">
      <c r="A75" s="131" t="s">
        <v>198</v>
      </c>
      <c r="B75" s="132" t="s">
        <v>99</v>
      </c>
      <c r="C75" s="137"/>
      <c r="D75" s="137">
        <v>46477</v>
      </c>
      <c r="E75" s="120" t="s">
        <v>97</v>
      </c>
      <c r="F75" s="120" t="s">
        <v>97</v>
      </c>
      <c r="G75" s="120" t="s">
        <v>57</v>
      </c>
      <c r="H75" s="120" t="s">
        <v>97</v>
      </c>
      <c r="I75" s="120" t="s">
        <v>97</v>
      </c>
      <c r="J75" s="120" t="s">
        <v>97</v>
      </c>
      <c r="K75" s="120" t="s">
        <v>97</v>
      </c>
      <c r="L75" s="134" t="s">
        <v>212</v>
      </c>
    </row>
    <row r="76" spans="1:19" ht="60.75" customHeight="1">
      <c r="A76" s="131" t="s">
        <v>192</v>
      </c>
      <c r="B76" s="132" t="s">
        <v>101</v>
      </c>
      <c r="C76" s="137"/>
      <c r="D76" s="137">
        <v>46568</v>
      </c>
      <c r="E76" s="120" t="s">
        <v>97</v>
      </c>
      <c r="F76" s="120" t="s">
        <v>97</v>
      </c>
      <c r="G76" s="120" t="s">
        <v>57</v>
      </c>
      <c r="H76" s="120" t="s">
        <v>97</v>
      </c>
      <c r="I76" s="120" t="s">
        <v>97</v>
      </c>
      <c r="J76" s="120" t="s">
        <v>97</v>
      </c>
      <c r="K76" s="120" t="s">
        <v>97</v>
      </c>
      <c r="L76" s="120" t="s">
        <v>149</v>
      </c>
    </row>
    <row r="77" spans="1:19" ht="60.75" customHeight="1">
      <c r="A77" s="131" t="s">
        <v>197</v>
      </c>
      <c r="B77" s="132" t="s">
        <v>105</v>
      </c>
      <c r="C77" s="137"/>
      <c r="D77" s="137">
        <v>46660</v>
      </c>
      <c r="E77" s="120" t="s">
        <v>97</v>
      </c>
      <c r="F77" s="120" t="s">
        <v>97</v>
      </c>
      <c r="G77" s="120" t="s">
        <v>57</v>
      </c>
      <c r="H77" s="120" t="s">
        <v>97</v>
      </c>
      <c r="I77" s="120" t="s">
        <v>97</v>
      </c>
      <c r="J77" s="120" t="s">
        <v>97</v>
      </c>
      <c r="K77" s="120" t="s">
        <v>97</v>
      </c>
      <c r="L77" s="120" t="s">
        <v>149</v>
      </c>
    </row>
    <row r="78" spans="1:19" ht="70.5" customHeight="1">
      <c r="A78" s="131" t="s">
        <v>193</v>
      </c>
      <c r="B78" s="132" t="s">
        <v>207</v>
      </c>
      <c r="C78" s="137"/>
      <c r="D78" s="137">
        <v>46745</v>
      </c>
      <c r="E78" s="120" t="s">
        <v>97</v>
      </c>
      <c r="F78" s="120" t="s">
        <v>97</v>
      </c>
      <c r="G78" s="120" t="s">
        <v>57</v>
      </c>
      <c r="H78" s="120" t="s">
        <v>97</v>
      </c>
      <c r="I78" s="120" t="s">
        <v>97</v>
      </c>
      <c r="J78" s="120" t="s">
        <v>97</v>
      </c>
      <c r="K78" s="120" t="s">
        <v>97</v>
      </c>
      <c r="L78" s="120" t="s">
        <v>149</v>
      </c>
    </row>
    <row r="79" spans="1:19" ht="60.75" customHeight="1">
      <c r="A79" s="131" t="s">
        <v>194</v>
      </c>
      <c r="B79" s="132" t="s">
        <v>107</v>
      </c>
      <c r="C79" s="137"/>
      <c r="D79" s="137">
        <v>46745</v>
      </c>
      <c r="E79" s="120" t="s">
        <v>97</v>
      </c>
      <c r="F79" s="120" t="s">
        <v>97</v>
      </c>
      <c r="G79" s="120" t="s">
        <v>57</v>
      </c>
      <c r="H79" s="120" t="s">
        <v>97</v>
      </c>
      <c r="I79" s="120" t="s">
        <v>97</v>
      </c>
      <c r="J79" s="120" t="s">
        <v>97</v>
      </c>
      <c r="K79" s="120" t="s">
        <v>97</v>
      </c>
      <c r="L79" s="120" t="s">
        <v>149</v>
      </c>
    </row>
    <row r="80" spans="1:19" ht="60.75" customHeight="1">
      <c r="A80" s="131" t="s">
        <v>195</v>
      </c>
      <c r="B80" s="132" t="s">
        <v>103</v>
      </c>
      <c r="C80" s="137"/>
      <c r="D80" s="137">
        <v>46748</v>
      </c>
      <c r="E80" s="120" t="s">
        <v>97</v>
      </c>
      <c r="F80" s="120" t="s">
        <v>97</v>
      </c>
      <c r="G80" s="120" t="s">
        <v>57</v>
      </c>
      <c r="H80" s="120" t="s">
        <v>97</v>
      </c>
      <c r="I80" s="120" t="s">
        <v>97</v>
      </c>
      <c r="J80" s="120" t="s">
        <v>97</v>
      </c>
      <c r="K80" s="120" t="s">
        <v>97</v>
      </c>
      <c r="L80" s="120" t="s">
        <v>149</v>
      </c>
    </row>
    <row r="81" spans="1:12" ht="73.5" customHeight="1">
      <c r="A81" s="131" t="s">
        <v>196</v>
      </c>
      <c r="B81" s="132" t="s">
        <v>224</v>
      </c>
      <c r="C81" s="137"/>
      <c r="D81" s="137">
        <v>46751</v>
      </c>
      <c r="E81" s="120" t="s">
        <v>97</v>
      </c>
      <c r="F81" s="120" t="s">
        <v>97</v>
      </c>
      <c r="G81" s="120" t="s">
        <v>57</v>
      </c>
      <c r="H81" s="120" t="s">
        <v>97</v>
      </c>
      <c r="I81" s="120" t="s">
        <v>97</v>
      </c>
      <c r="J81" s="120" t="s">
        <v>97</v>
      </c>
      <c r="K81" s="120" t="s">
        <v>97</v>
      </c>
      <c r="L81" s="120" t="s">
        <v>149</v>
      </c>
    </row>
  </sheetData>
  <mergeCells count="15">
    <mergeCell ref="B51:L51"/>
    <mergeCell ref="B66:L66"/>
    <mergeCell ref="J1:L1"/>
    <mergeCell ref="K5:K6"/>
    <mergeCell ref="L5:L6"/>
    <mergeCell ref="M5:M6"/>
    <mergeCell ref="B8:L8"/>
    <mergeCell ref="A3:M3"/>
    <mergeCell ref="A5:A6"/>
    <mergeCell ref="B5:B6"/>
    <mergeCell ref="C5:D5"/>
    <mergeCell ref="E5:F5"/>
    <mergeCell ref="G5:G6"/>
    <mergeCell ref="H5:H6"/>
    <mergeCell ref="I5:J5"/>
  </mergeCells>
  <pageMargins left="0.39370078740157483" right="0.39370078740157483" top="1.1811023622047245" bottom="0.39370078740157483" header="0.31496062992125984" footer="0.31496062992125984"/>
  <pageSetup paperSize="9" scale="57" firstPageNumber="22" fitToHeight="8" orientation="landscape" useFirstPageNumber="1" r:id="rId1"/>
  <headerFooter>
    <oddHeader>&amp;C&amp;"Times New Roman,обычный"&amp;12&amp;P</oddHeader>
  </headerFooter>
  <rowBreaks count="2" manualBreakCount="2">
    <brk id="52" max="12" man="1"/>
    <brk id="63" max="12" man="1"/>
  </rowBreaks>
  <colBreaks count="1" manualBreakCount="1">
    <brk id="12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15</vt:i4>
      </vt:variant>
    </vt:vector>
  </HeadingPairs>
  <TitlesOfParts>
    <vt:vector size="20" baseType="lpstr">
      <vt:lpstr>1.3. Пок. РП по мес.</vt:lpstr>
      <vt:lpstr>1.4. Мероприятия РП</vt:lpstr>
      <vt:lpstr>1.5. Фин. обес. РП</vt:lpstr>
      <vt:lpstr>1.6. Бюджет РП по месяцам</vt:lpstr>
      <vt:lpstr>План реализации РП -5</vt:lpstr>
      <vt:lpstr>'1.4. Мероприятия РП'!_ftnref1</vt:lpstr>
      <vt:lpstr>'План реализации РП -5'!_ftnref4</vt:lpstr>
      <vt:lpstr>'План реализации РП -5'!_ftnref5</vt:lpstr>
      <vt:lpstr>'План реализации РП -5'!_ftnref6</vt:lpstr>
      <vt:lpstr>'План реализации РП -5'!_ftnref7</vt:lpstr>
      <vt:lpstr>'План реализации РП -5'!_ftnref8</vt:lpstr>
      <vt:lpstr>'План реализации РП -5'!_Hlk127704986</vt:lpstr>
      <vt:lpstr>'1.4. Мероприятия РП'!Заголовки_для_печати</vt:lpstr>
      <vt:lpstr>'1.5. Фин. обес. РП'!Заголовки_для_печати</vt:lpstr>
      <vt:lpstr>'План реализации РП -5'!Заголовки_для_печати</vt:lpstr>
      <vt:lpstr>'1.3. Пок. РП по мес.'!Область_печати</vt:lpstr>
      <vt:lpstr>'1.4. Мероприятия РП'!Область_печати</vt:lpstr>
      <vt:lpstr>'1.5. Фин. обес. РП'!Область_печати</vt:lpstr>
      <vt:lpstr>'1.6. Бюджет РП по месяцам'!Область_печати</vt:lpstr>
      <vt:lpstr>'План реализации РП -5'!Область_печати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5</cp:revision>
  <cp:lastPrinted>2025-07-29T06:57:14Z</cp:lastPrinted>
  <dcterms:created xsi:type="dcterms:W3CDTF">2023-05-16T06:08:28Z</dcterms:created>
  <dcterms:modified xsi:type="dcterms:W3CDTF">2025-07-29T06:58:53Z</dcterms:modified>
  <dc:language>ru-RU</dc:language>
</cp:coreProperties>
</file>